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75" yWindow="270" windowWidth="18315" windowHeight="1167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連結行政コスト計算書!$B$1:$P$41</definedName>
    <definedName name="_xlnm.Print_Area" localSheetId="3">連結資金収支計算書!$B$1:$O$61</definedName>
    <definedName name="_xlnm.Print_Area" localSheetId="2">連結純資産変動計算書!$B$1:$S$28</definedName>
    <definedName name="_xlnm.Print_Area" localSheetId="0">連結貸借対照表!$C$1:$AB$73</definedName>
    <definedName name="renn">#REF!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</workbook>
</file>

<file path=xl/calcChain.xml><?xml version="1.0" encoding="utf-8"?>
<calcChain xmlns="http://schemas.openxmlformats.org/spreadsheetml/2006/main">
  <c r="AE70" i="5" l="1"/>
  <c r="AD64" i="5"/>
  <c r="AD60" i="5" s="1"/>
  <c r="AD55" i="5"/>
  <c r="AD49" i="5"/>
  <c r="AD45" i="5"/>
  <c r="AD31" i="5"/>
  <c r="AE13" i="5"/>
  <c r="AD9" i="5"/>
  <c r="AE7" i="5"/>
  <c r="Q58" i="8"/>
  <c r="Q47" i="8"/>
  <c r="Q44" i="8"/>
  <c r="Q50" i="8" s="1"/>
  <c r="Q36" i="8"/>
  <c r="Q30" i="8"/>
  <c r="Q42" i="8" s="1"/>
  <c r="Q24" i="8"/>
  <c r="Q19" i="8"/>
  <c r="Q15" i="8"/>
  <c r="Q10" i="8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W13" i="7" s="1"/>
  <c r="W25" i="7" s="1"/>
  <c r="U9" i="7"/>
  <c r="U8" i="7"/>
  <c r="R36" i="6"/>
  <c r="R31" i="6"/>
  <c r="R27" i="6"/>
  <c r="R23" i="6"/>
  <c r="R19" i="6"/>
  <c r="R14" i="6"/>
  <c r="R9" i="6"/>
  <c r="U25" i="7" l="1"/>
  <c r="AE22" i="5"/>
  <c r="AE71" i="5" s="1"/>
  <c r="AD48" i="5"/>
  <c r="AD8" i="5"/>
  <c r="Q9" i="8"/>
  <c r="Q28" i="8" s="1"/>
  <c r="Q51" i="8" s="1"/>
  <c r="Q54" i="8" s="1"/>
  <c r="Q59" i="8" s="1"/>
  <c r="U13" i="7"/>
  <c r="U10" i="7"/>
  <c r="R8" i="6"/>
  <c r="R7" i="6" s="1"/>
  <c r="R30" i="6" s="1"/>
  <c r="R39" i="6" s="1"/>
  <c r="AD7" i="5" l="1"/>
  <c r="AD71" i="5" s="1"/>
</calcChain>
</file>

<file path=xl/sharedStrings.xml><?xml version="1.0" encoding="utf-8"?>
<sst xmlns="http://schemas.openxmlformats.org/spreadsheetml/2006/main" count="460" uniqueCount="350">
  <si>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</si>
  <si>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</si>
  <si>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</si>
  <si>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</si>
  <si>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</si>
  <si>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</si>
  <si>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</si>
  <si>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</si>
  <si>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</si>
  <si>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</si>
  <si>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</si>
  <si>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</si>
  <si>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</si>
  <si>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1060000</t>
  </si>
  <si>
    <t>立木竹</t>
  </si>
  <si>
    <t>1065000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</si>
  <si>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</si>
  <si>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</si>
  <si>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</si>
  <si>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</si>
  <si>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</si>
  <si>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</si>
  <si>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</si>
  <si>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</si>
  <si>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</si>
  <si>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</si>
  <si>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</si>
  <si>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</si>
  <si>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</si>
  <si>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</si>
  <si>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</si>
  <si>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</si>
  <si>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</si>
  <si>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</si>
  <si>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</si>
  <si>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</si>
  <si>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その他</t>
  </si>
  <si>
    <t>1180000</t>
  </si>
  <si>
    <t>その他減価償却累計額</t>
  </si>
  <si>
    <t>建設仮勘定</t>
  </si>
  <si>
    <t>1200000</t>
  </si>
  <si>
    <t>インフラ資産</t>
  </si>
  <si>
    <t>1210000</t>
  </si>
  <si>
    <t>1220000</t>
  </si>
  <si>
    <t>1230000</t>
  </si>
  <si>
    <t>1235000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</si>
  <si>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</si>
  <si>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</si>
  <si>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</si>
  <si>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</si>
  <si>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</si>
  <si>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</si>
  <si>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</si>
  <si>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</si>
  <si>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</si>
  <si>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</si>
  <si>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</si>
  <si>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</si>
  <si>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</si>
  <si>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</si>
  <si>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</si>
  <si>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</si>
  <si>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</si>
  <si>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</si>
  <si>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</si>
  <si>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</si>
  <si>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</si>
  <si>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</si>
  <si>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</si>
  <si>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</si>
  <si>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</si>
  <si>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</si>
  <si>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</si>
  <si>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</si>
  <si>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</si>
  <si>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</si>
  <si>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</si>
  <si>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</si>
  <si>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</si>
  <si>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</si>
  <si>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</si>
  <si>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</si>
  <si>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</si>
  <si>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</si>
  <si>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</si>
  <si>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</si>
  <si>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</si>
  <si>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</si>
  <si>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</si>
  <si>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</si>
  <si>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</si>
  <si>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</si>
  <si>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</si>
  <si>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</si>
  <si>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</si>
  <si>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</si>
  <si>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</si>
  <si>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</si>
  <si>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</si>
  <si>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</si>
  <si>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</si>
  <si>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</si>
  <si>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</si>
  <si>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</si>
  <si>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</si>
  <si>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</si>
  <si>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</si>
  <si>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</si>
  <si>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</si>
  <si>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</si>
  <si>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</si>
  <si>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</si>
  <si>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</si>
  <si>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</si>
  <si>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</si>
  <si>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</si>
  <si>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</si>
  <si>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</si>
  <si>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</si>
  <si>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</si>
  <si>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</si>
  <si>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</si>
  <si>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</si>
  <si>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</si>
  <si>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</si>
  <si>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</si>
  <si>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</si>
  <si>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</si>
  <si>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</si>
  <si>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</si>
  <si>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</si>
  <si>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</si>
  <si>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</si>
  <si>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</si>
  <si>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</si>
  <si>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</si>
  <si>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</si>
  <si>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</si>
  <si>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</si>
  <si>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</si>
  <si>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</si>
  <si>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</si>
  <si>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</si>
  <si>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</si>
  <si>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</si>
  <si>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</si>
  <si>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</si>
  <si>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</si>
  <si>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</si>
  <si>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</si>
  <si>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</si>
  <si>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</si>
  <si>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</si>
  <si>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</si>
  <si>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</si>
  <si>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</si>
  <si>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</si>
  <si>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</si>
  <si>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</si>
  <si>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</si>
  <si>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</si>
  <si>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</si>
  <si>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</si>
  <si>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</si>
  <si>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</si>
  <si>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</si>
  <si>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</si>
  <si>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</si>
  <si>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</si>
  <si>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</si>
  <si>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</si>
  <si>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</si>
  <si>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</si>
  <si>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</si>
  <si>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</si>
  <si>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</si>
  <si>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</si>
  <si>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</si>
  <si>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</si>
  <si>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</si>
  <si>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</si>
  <si>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</si>
  <si>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</si>
  <si>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</si>
  <si>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</si>
  <si>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</si>
  <si>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</si>
  <si>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</si>
  <si>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</si>
  <si>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</si>
  <si>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</si>
  <si>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</si>
  <si>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</si>
  <si>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</si>
  <si>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</si>
  <si>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</si>
  <si>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</si>
  <si>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</si>
  <si>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</si>
  <si>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</si>
  <si>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</si>
  <si>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</si>
  <si>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</si>
  <si>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</si>
  <si>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</si>
  <si>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</si>
  <si>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</si>
  <si>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</si>
  <si>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</si>
  <si>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</si>
  <si>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</si>
  <si>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</si>
  <si>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</si>
  <si>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</si>
  <si>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</si>
  <si>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</si>
  <si>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</si>
  <si>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</si>
  <si>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</si>
  <si>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</si>
  <si>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</si>
  <si>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</si>
  <si>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</si>
  <si>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</si>
  <si>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</si>
  <si>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</si>
  <si>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</si>
  <si>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</si>
  <si>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</si>
  <si>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</si>
  <si>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</si>
  <si>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</si>
  <si>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</si>
  <si>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</si>
  <si>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</si>
  <si>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</si>
  <si>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</si>
  <si>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</si>
  <si>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</si>
  <si>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</si>
  <si>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</si>
  <si>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</si>
  <si>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</si>
  <si>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</si>
  <si>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</si>
  <si>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</si>
  <si>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</si>
  <si>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</si>
  <si>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</si>
  <si>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</si>
  <si>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</si>
  <si>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</si>
  <si>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</si>
  <si>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</si>
  <si>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</si>
  <si>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</si>
  <si>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</si>
  <si>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</si>
  <si>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</si>
  <si>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</si>
  <si>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</si>
  <si>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</si>
  <si>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</si>
  <si>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</si>
  <si>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</si>
  <si>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</si>
  <si>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</si>
  <si>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</si>
  <si>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</si>
  <si>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</si>
  <si>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</si>
  <si>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</si>
  <si>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</si>
  <si>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</si>
  <si>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</si>
  <si>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</si>
  <si>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</si>
  <si>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</si>
  <si>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</si>
  <si>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</si>
  <si>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</si>
  <si>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</si>
  <si>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</si>
  <si>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</si>
  <si>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</si>
  <si>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</si>
  <si>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</si>
  <si>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</si>
  <si>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</si>
  <si>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</si>
  <si>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</si>
  <si>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</si>
  <si>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</si>
  <si>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</si>
  <si>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</si>
  <si>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</si>
  <si>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</si>
  <si>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</si>
  <si>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</si>
  <si>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</si>
  <si>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</si>
  <si>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</si>
  <si>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</si>
  <si>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</si>
  <si>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</si>
  <si>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</si>
  <si>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</si>
  <si>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</si>
  <si>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</si>
  <si>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</si>
  <si>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</si>
  <si>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</si>
  <si>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</si>
  <si>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</si>
  <si>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</si>
  <si>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</si>
  <si>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</si>
  <si>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</si>
  <si>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</si>
  <si>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</si>
  <si>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</si>
  <si>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</si>
  <si>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</si>
  <si>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</si>
  <si>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</si>
  <si>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</si>
  <si>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</si>
  <si>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</si>
  <si>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</si>
  <si>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</si>
  <si>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</si>
  <si>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</si>
  <si>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【業務活動収支】</t>
  </si>
  <si>
    <t>【投資活動収支】</t>
  </si>
  <si>
    <t>【財務活動収支】</t>
  </si>
  <si>
    <t>（単位：千円）</t>
  </si>
  <si>
    <t>自　平成３０年４月１日　</t>
    <phoneticPr fontId="11"/>
  </si>
  <si>
    <t>至　平成３１年３月３１日</t>
    <phoneticPr fontId="11"/>
  </si>
  <si>
    <t>※</t>
  </si>
  <si>
    <t>地方債等償還支出</t>
    <phoneticPr fontId="11"/>
  </si>
  <si>
    <t>地方債等発行収入</t>
    <phoneticPr fontId="11"/>
  </si>
  <si>
    <t>（平成３１年３月３１日現在）</t>
  </si>
  <si>
    <t>地方債等</t>
    <phoneticPr fontId="2"/>
  </si>
  <si>
    <t>1年内償還予定地方債等</t>
    <phoneticPr fontId="2"/>
  </si>
  <si>
    <t>塩尻市連結貸借対照表</t>
    <rPh sb="0" eb="3">
      <t>シオジリシ</t>
    </rPh>
    <phoneticPr fontId="2"/>
  </si>
  <si>
    <t>-</t>
    <phoneticPr fontId="2"/>
  </si>
  <si>
    <t>塩尻市連結行政コスト計算書</t>
    <rPh sb="0" eb="3">
      <t>シオジリシ</t>
    </rPh>
    <phoneticPr fontId="11"/>
  </si>
  <si>
    <t>-</t>
    <phoneticPr fontId="11"/>
  </si>
  <si>
    <t>塩尻市連結純資産変動計算書</t>
    <rPh sb="0" eb="3">
      <t>シオジリシ</t>
    </rPh>
    <phoneticPr fontId="11"/>
  </si>
  <si>
    <t>塩尻市連結資金収支計算書</t>
    <rPh sb="0" eb="3">
      <t>シオジリシ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</si>
</sst>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53">
      <alignment horizontal="center" vertical="center"/>
    </xf>
  </cellStyleXfs>
  <cellXfs count="308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180" fontId="9" fillId="0" borderId="9" xfId="8" applyNumberFormat="1" applyFont="1" applyFill="1" applyBorder="1" applyAlignment="1">
      <alignment horizontal="center"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176" fontId="0" fillId="0" borderId="0" xfId="8" applyNumberFormat="1" applyFont="1" applyFill="1" applyBorder="1" applyAlignment="1">
      <alignment horizontal="right" vertical="center"/>
    </xf>
    <xf numFmtId="176" fontId="0" fillId="2" borderId="19" xfId="5" applyNumberFormat="1" applyFont="1" applyFill="1" applyBorder="1" applyAlignment="1">
      <alignment horizontal="right" vertical="center"/>
    </xf>
    <xf numFmtId="176" fontId="0" fillId="2" borderId="19" xfId="0" applyNumberFormat="1" applyFont="1" applyFill="1" applyBorder="1" applyAlignment="1">
      <alignment horizontal="right" vertical="center"/>
    </xf>
    <xf numFmtId="176" fontId="0" fillId="2" borderId="19" xfId="3" applyNumberFormat="1" applyFont="1" applyFill="1" applyBorder="1" applyAlignment="1">
      <alignment horizontal="right"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42" xfId="8" applyNumberFormat="1" applyFont="1" applyFill="1" applyBorder="1" applyAlignment="1">
      <alignment horizontal="center" vertical="center"/>
    </xf>
    <xf numFmtId="176" fontId="1" fillId="0" borderId="43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41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39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7">
    <cellStyle name="桁区切り" xfId="1" builtinId="6"/>
    <cellStyle name="桁区切り 2" xfId="6"/>
    <cellStyle name="標準" xfId="0" builtinId="0"/>
    <cellStyle name="標準 2" xfId="2"/>
    <cellStyle name="標準 2 2" xfId="13"/>
    <cellStyle name="標準 2 3" xfId="10"/>
    <cellStyle name="標準 3" xfId="14"/>
    <cellStyle name="標準 3 2" xfId="15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  <cellStyle name="標準１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C73"/>
  <sheetViews>
    <sheetView showGridLines="0" tabSelected="1" view="pageBreakPreview" topLeftCell="C1" zoomScale="85" zoomScaleNormal="85" zoomScaleSheetLayoutView="85" workbookViewId="0">
      <selection activeCell="AF17" sqref="AF17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55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55" ht="23.25" customHeight="1" x14ac:dyDescent="0.25">
      <c r="C2" s="8"/>
      <c r="D2" s="242" t="s">
        <v>344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</row>
    <row r="3" spans="1:55" ht="21" customHeight="1" x14ac:dyDescent="0.15">
      <c r="D3" s="243" t="s">
        <v>341</v>
      </c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</row>
    <row r="4" spans="1:55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335</v>
      </c>
      <c r="AB4" s="13"/>
    </row>
    <row r="5" spans="1:55" s="16" customFormat="1" ht="14.25" customHeight="1" thickBot="1" x14ac:dyDescent="0.2">
      <c r="A5" s="15" t="s">
        <v>311</v>
      </c>
      <c r="B5" s="15" t="s">
        <v>312</v>
      </c>
      <c r="D5" s="239" t="s">
        <v>0</v>
      </c>
      <c r="E5" s="240"/>
      <c r="F5" s="240"/>
      <c r="G5" s="240"/>
      <c r="H5" s="240"/>
      <c r="I5" s="240"/>
      <c r="J5" s="240"/>
      <c r="K5" s="244"/>
      <c r="L5" s="244"/>
      <c r="M5" s="244"/>
      <c r="N5" s="244"/>
      <c r="O5" s="244"/>
      <c r="P5" s="245" t="s">
        <v>313</v>
      </c>
      <c r="Q5" s="246"/>
      <c r="R5" s="240" t="s">
        <v>0</v>
      </c>
      <c r="S5" s="240"/>
      <c r="T5" s="240"/>
      <c r="U5" s="240"/>
      <c r="V5" s="240"/>
      <c r="W5" s="240"/>
      <c r="X5" s="240"/>
      <c r="Y5" s="240"/>
      <c r="Z5" s="245" t="s">
        <v>313</v>
      </c>
      <c r="AA5" s="246"/>
    </row>
    <row r="6" spans="1:55" ht="14.65" customHeight="1" x14ac:dyDescent="0.15">
      <c r="D6" s="17" t="s">
        <v>314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315</v>
      </c>
      <c r="S6" s="19"/>
      <c r="T6" s="19"/>
      <c r="U6" s="19"/>
      <c r="V6" s="19"/>
      <c r="W6" s="19"/>
      <c r="X6" s="19"/>
      <c r="Y6" s="18"/>
      <c r="Z6" s="21"/>
      <c r="AA6" s="23"/>
      <c r="BB6" s="223"/>
      <c r="BC6" s="223"/>
    </row>
    <row r="7" spans="1:55" ht="14.65" customHeight="1" x14ac:dyDescent="0.15">
      <c r="A7" s="7" t="s">
        <v>3</v>
      </c>
      <c r="B7" s="7" t="s">
        <v>100</v>
      </c>
      <c r="D7" s="24"/>
      <c r="E7" s="19" t="s">
        <v>4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171029688</v>
      </c>
      <c r="Q7" s="26" t="s">
        <v>338</v>
      </c>
      <c r="R7" s="19"/>
      <c r="S7" s="19" t="s">
        <v>101</v>
      </c>
      <c r="T7" s="19"/>
      <c r="U7" s="19"/>
      <c r="V7" s="19"/>
      <c r="W7" s="19"/>
      <c r="X7" s="19"/>
      <c r="Y7" s="18"/>
      <c r="Z7" s="25">
        <v>75546023</v>
      </c>
      <c r="AA7" s="27"/>
      <c r="AD7" s="9">
        <f>IF(AND(AD8="-",AD45="-",AD48="-"),"-",SUM(AD8,AD45,AD48))</f>
        <v>17199294864</v>
      </c>
      <c r="AE7" s="9">
        <f>IF(COUNTIF(AE8:AE12,"-")=COUNTA(AE8:AE12),"-",SUM(AE8:AE12))</f>
        <v>75546023388</v>
      </c>
      <c r="BB7" s="223"/>
      <c r="BC7" s="223"/>
    </row>
    <row r="8" spans="1:55" ht="14.65" customHeight="1" x14ac:dyDescent="0.15">
      <c r="A8" s="7" t="s">
        <v>5</v>
      </c>
      <c r="B8" s="7" t="s">
        <v>102</v>
      </c>
      <c r="D8" s="24"/>
      <c r="E8" s="19"/>
      <c r="F8" s="19" t="s">
        <v>6</v>
      </c>
      <c r="G8" s="19"/>
      <c r="H8" s="19"/>
      <c r="I8" s="19"/>
      <c r="J8" s="19"/>
      <c r="K8" s="18"/>
      <c r="L8" s="18"/>
      <c r="M8" s="18"/>
      <c r="N8" s="18"/>
      <c r="O8" s="18"/>
      <c r="P8" s="25">
        <v>165866480</v>
      </c>
      <c r="Q8" s="26"/>
      <c r="R8" s="19"/>
      <c r="S8" s="19"/>
      <c r="T8" s="19" t="s">
        <v>342</v>
      </c>
      <c r="U8" s="19"/>
      <c r="V8" s="19"/>
      <c r="W8" s="19"/>
      <c r="X8" s="19"/>
      <c r="Y8" s="18"/>
      <c r="Z8" s="25">
        <v>48911158</v>
      </c>
      <c r="AA8" s="27"/>
      <c r="AD8" s="9">
        <f>IF(AND(AD9="-",AD31="-",COUNTIF(AD42:AD44,"-")=COUNTA(AD42:AD44)),"-",SUM(AD9,AD31,AD42:AD44))</f>
        <v>12036086661</v>
      </c>
      <c r="AE8" s="9">
        <v>48911157836</v>
      </c>
      <c r="BB8" s="223"/>
      <c r="BC8" s="223"/>
    </row>
    <row r="9" spans="1:55" ht="14.65" customHeight="1" x14ac:dyDescent="0.15">
      <c r="A9" s="7" t="s">
        <v>7</v>
      </c>
      <c r="B9" s="7" t="s">
        <v>103</v>
      </c>
      <c r="D9" s="24"/>
      <c r="E9" s="19"/>
      <c r="F9" s="19"/>
      <c r="G9" s="19" t="s">
        <v>8</v>
      </c>
      <c r="H9" s="19"/>
      <c r="I9" s="19"/>
      <c r="J9" s="19"/>
      <c r="K9" s="18"/>
      <c r="L9" s="18"/>
      <c r="M9" s="18"/>
      <c r="N9" s="18"/>
      <c r="O9" s="18"/>
      <c r="P9" s="25">
        <v>64457730</v>
      </c>
      <c r="Q9" s="26"/>
      <c r="R9" s="19"/>
      <c r="S9" s="19"/>
      <c r="T9" s="19" t="s">
        <v>104</v>
      </c>
      <c r="U9" s="19"/>
      <c r="V9" s="19"/>
      <c r="W9" s="19"/>
      <c r="X9" s="19"/>
      <c r="Y9" s="18"/>
      <c r="Z9" s="25">
        <v>1087343</v>
      </c>
      <c r="AA9" s="27"/>
      <c r="AD9" s="9">
        <f>IF(COUNTIF(AD10:AD30,"-")=COUNTA(AD10:AD30),"-",SUM(AD10:AD30))</f>
        <v>63111099341</v>
      </c>
      <c r="AE9" s="9">
        <v>1087342991</v>
      </c>
      <c r="BB9" s="223"/>
      <c r="BC9" s="223"/>
    </row>
    <row r="10" spans="1:55" ht="14.65" customHeight="1" x14ac:dyDescent="0.15">
      <c r="A10" s="7" t="s">
        <v>9</v>
      </c>
      <c r="B10" s="7" t="s">
        <v>105</v>
      </c>
      <c r="D10" s="24"/>
      <c r="E10" s="19"/>
      <c r="F10" s="19"/>
      <c r="G10" s="19"/>
      <c r="H10" s="19" t="s">
        <v>10</v>
      </c>
      <c r="I10" s="19"/>
      <c r="J10" s="19"/>
      <c r="K10" s="18"/>
      <c r="L10" s="18"/>
      <c r="M10" s="18"/>
      <c r="N10" s="18"/>
      <c r="O10" s="18"/>
      <c r="P10" s="25">
        <v>28472453</v>
      </c>
      <c r="Q10" s="26"/>
      <c r="R10" s="19"/>
      <c r="S10" s="19"/>
      <c r="T10" s="19" t="s">
        <v>106</v>
      </c>
      <c r="U10" s="19"/>
      <c r="V10" s="19"/>
      <c r="W10" s="19"/>
      <c r="X10" s="19"/>
      <c r="Y10" s="18"/>
      <c r="Z10" s="25">
        <v>4012721</v>
      </c>
      <c r="AA10" s="27"/>
      <c r="AD10" s="9">
        <v>28472453420</v>
      </c>
      <c r="AE10" s="9">
        <v>4012721362</v>
      </c>
      <c r="BB10" s="223"/>
      <c r="BC10" s="223"/>
    </row>
    <row r="11" spans="1:55" ht="14.65" customHeight="1" x14ac:dyDescent="0.15">
      <c r="A11" s="7" t="s">
        <v>12</v>
      </c>
      <c r="B11" s="7" t="s">
        <v>107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3215509</v>
      </c>
      <c r="Q11" s="26"/>
      <c r="R11" s="19"/>
      <c r="S11" s="19"/>
      <c r="T11" s="19" t="s">
        <v>108</v>
      </c>
      <c r="U11" s="19"/>
      <c r="V11" s="19"/>
      <c r="W11" s="19"/>
      <c r="X11" s="19"/>
      <c r="Y11" s="18"/>
      <c r="Z11" s="25">
        <v>261991</v>
      </c>
      <c r="AA11" s="27"/>
      <c r="AD11" s="9">
        <v>0</v>
      </c>
      <c r="AE11" s="9">
        <v>261991000</v>
      </c>
      <c r="BB11" s="223"/>
      <c r="BC11" s="223"/>
    </row>
    <row r="12" spans="1:55" ht="14.65" customHeight="1" x14ac:dyDescent="0.15">
      <c r="A12" s="7" t="s">
        <v>13</v>
      </c>
      <c r="B12" s="7" t="s">
        <v>109</v>
      </c>
      <c r="D12" s="24"/>
      <c r="E12" s="19"/>
      <c r="F12" s="19"/>
      <c r="G12" s="19"/>
      <c r="H12" s="19" t="s">
        <v>17</v>
      </c>
      <c r="I12" s="19"/>
      <c r="J12" s="19"/>
      <c r="K12" s="18"/>
      <c r="L12" s="18"/>
      <c r="M12" s="18"/>
      <c r="N12" s="18"/>
      <c r="O12" s="18"/>
      <c r="P12" s="25">
        <v>62264904</v>
      </c>
      <c r="Q12" s="26"/>
      <c r="R12" s="19"/>
      <c r="S12" s="19"/>
      <c r="T12" s="19" t="s">
        <v>36</v>
      </c>
      <c r="U12" s="19"/>
      <c r="V12" s="19"/>
      <c r="W12" s="19"/>
      <c r="X12" s="19"/>
      <c r="Y12" s="18"/>
      <c r="Z12" s="25">
        <v>21272810</v>
      </c>
      <c r="AA12" s="27"/>
      <c r="AD12" s="9">
        <v>3215508600</v>
      </c>
      <c r="AE12" s="9">
        <v>21272810199</v>
      </c>
      <c r="BB12" s="223"/>
      <c r="BC12" s="223"/>
    </row>
    <row r="13" spans="1:55" ht="14.65" customHeight="1" x14ac:dyDescent="0.15">
      <c r="A13" s="7" t="s">
        <v>15</v>
      </c>
      <c r="B13" s="7" t="s">
        <v>110</v>
      </c>
      <c r="D13" s="24"/>
      <c r="E13" s="19"/>
      <c r="F13" s="19"/>
      <c r="G13" s="19"/>
      <c r="H13" s="19" t="s">
        <v>19</v>
      </c>
      <c r="I13" s="19"/>
      <c r="J13" s="19"/>
      <c r="K13" s="18"/>
      <c r="L13" s="18"/>
      <c r="M13" s="18"/>
      <c r="N13" s="18"/>
      <c r="O13" s="18"/>
      <c r="P13" s="25">
        <v>-33592473</v>
      </c>
      <c r="Q13" s="26"/>
      <c r="R13" s="19"/>
      <c r="S13" s="19" t="s">
        <v>111</v>
      </c>
      <c r="T13" s="19"/>
      <c r="U13" s="19"/>
      <c r="V13" s="19"/>
      <c r="W13" s="19"/>
      <c r="X13" s="19"/>
      <c r="Y13" s="18"/>
      <c r="Z13" s="25">
        <v>6641680</v>
      </c>
      <c r="AA13" s="27"/>
      <c r="AD13" s="9">
        <v>0</v>
      </c>
      <c r="AE13" s="9">
        <f>IF(COUNTIF(AE14:AE21,"-")=COUNTA(AE14:AE21),"-",SUM(AE14:AE21))</f>
        <v>6641679783</v>
      </c>
      <c r="BB13" s="223"/>
      <c r="BC13" s="223"/>
    </row>
    <row r="14" spans="1:55" ht="14.65" customHeight="1" x14ac:dyDescent="0.15">
      <c r="A14" s="7" t="s">
        <v>16</v>
      </c>
      <c r="B14" s="7" t="s">
        <v>112</v>
      </c>
      <c r="D14" s="24"/>
      <c r="E14" s="19"/>
      <c r="F14" s="19"/>
      <c r="G14" s="19"/>
      <c r="H14" s="19" t="s">
        <v>21</v>
      </c>
      <c r="I14" s="19"/>
      <c r="J14" s="19"/>
      <c r="K14" s="18"/>
      <c r="L14" s="18"/>
      <c r="M14" s="18"/>
      <c r="N14" s="18"/>
      <c r="O14" s="18"/>
      <c r="P14" s="25">
        <v>13694953</v>
      </c>
      <c r="Q14" s="26"/>
      <c r="R14" s="19"/>
      <c r="S14" s="19"/>
      <c r="T14" s="19" t="s">
        <v>343</v>
      </c>
      <c r="U14" s="19"/>
      <c r="V14" s="19"/>
      <c r="W14" s="19"/>
      <c r="X14" s="19"/>
      <c r="Y14" s="18"/>
      <c r="Z14" s="25">
        <v>5045762</v>
      </c>
      <c r="AA14" s="27"/>
      <c r="AD14" s="9">
        <v>62264904175</v>
      </c>
      <c r="AE14" s="9">
        <v>5045761844</v>
      </c>
      <c r="BB14" s="223"/>
      <c r="BC14" s="223"/>
    </row>
    <row r="15" spans="1:55" ht="14.65" customHeight="1" x14ac:dyDescent="0.15">
      <c r="A15" s="7" t="s">
        <v>18</v>
      </c>
      <c r="B15" s="7" t="s">
        <v>113</v>
      </c>
      <c r="D15" s="24"/>
      <c r="E15" s="19"/>
      <c r="F15" s="19"/>
      <c r="G15" s="19"/>
      <c r="H15" s="19" t="s">
        <v>23</v>
      </c>
      <c r="I15" s="19"/>
      <c r="J15" s="19"/>
      <c r="K15" s="18"/>
      <c r="L15" s="18"/>
      <c r="M15" s="18"/>
      <c r="N15" s="18"/>
      <c r="O15" s="18"/>
      <c r="P15" s="25">
        <v>-10722824</v>
      </c>
      <c r="Q15" s="26"/>
      <c r="R15" s="19"/>
      <c r="S15" s="19"/>
      <c r="T15" s="19" t="s">
        <v>114</v>
      </c>
      <c r="U15" s="19"/>
      <c r="V15" s="19"/>
      <c r="W15" s="19"/>
      <c r="X15" s="19"/>
      <c r="Y15" s="18"/>
      <c r="Z15" s="25">
        <v>758202</v>
      </c>
      <c r="AA15" s="27"/>
      <c r="AD15" s="9">
        <v>-33592472893</v>
      </c>
      <c r="AE15" s="9">
        <v>758201593</v>
      </c>
      <c r="BB15" s="223"/>
      <c r="BC15" s="223"/>
    </row>
    <row r="16" spans="1:55" ht="14.65" customHeight="1" x14ac:dyDescent="0.15">
      <c r="A16" s="7" t="s">
        <v>316</v>
      </c>
      <c r="B16" s="7" t="s">
        <v>115</v>
      </c>
      <c r="D16" s="24"/>
      <c r="E16" s="19"/>
      <c r="F16" s="19"/>
      <c r="G16" s="19"/>
      <c r="H16" s="19" t="s">
        <v>25</v>
      </c>
      <c r="I16" s="28"/>
      <c r="J16" s="28"/>
      <c r="K16" s="29"/>
      <c r="L16" s="29"/>
      <c r="M16" s="29"/>
      <c r="N16" s="29"/>
      <c r="O16" s="29"/>
      <c r="P16" s="225" t="s">
        <v>345</v>
      </c>
      <c r="Q16" s="26"/>
      <c r="R16" s="19"/>
      <c r="S16" s="19"/>
      <c r="T16" s="19" t="s">
        <v>116</v>
      </c>
      <c r="U16" s="19"/>
      <c r="V16" s="19"/>
      <c r="W16" s="19"/>
      <c r="X16" s="19"/>
      <c r="Y16" s="18"/>
      <c r="Z16" s="25">
        <v>1432</v>
      </c>
      <c r="AA16" s="27"/>
      <c r="AD16" s="9">
        <v>0</v>
      </c>
      <c r="AE16" s="9">
        <v>1431883</v>
      </c>
      <c r="BB16" s="223"/>
      <c r="BC16" s="223"/>
    </row>
    <row r="17" spans="1:55" ht="14.65" customHeight="1" x14ac:dyDescent="0.15">
      <c r="A17" s="7" t="s">
        <v>20</v>
      </c>
      <c r="B17" s="7" t="s">
        <v>117</v>
      </c>
      <c r="D17" s="24"/>
      <c r="E17" s="19"/>
      <c r="F17" s="19"/>
      <c r="G17" s="19"/>
      <c r="H17" s="19" t="s">
        <v>27</v>
      </c>
      <c r="I17" s="28"/>
      <c r="J17" s="28"/>
      <c r="K17" s="29"/>
      <c r="L17" s="29"/>
      <c r="M17" s="29"/>
      <c r="N17" s="29"/>
      <c r="O17" s="29"/>
      <c r="P17" s="225" t="s">
        <v>345</v>
      </c>
      <c r="Q17" s="26"/>
      <c r="R17" s="18"/>
      <c r="S17" s="19"/>
      <c r="T17" s="19" t="s">
        <v>118</v>
      </c>
      <c r="U17" s="19"/>
      <c r="V17" s="19"/>
      <c r="W17" s="19"/>
      <c r="X17" s="19"/>
      <c r="Y17" s="18"/>
      <c r="Z17" s="25">
        <v>41593</v>
      </c>
      <c r="AA17" s="27"/>
      <c r="AD17" s="9">
        <v>13694953097</v>
      </c>
      <c r="AE17" s="9">
        <v>41593191</v>
      </c>
      <c r="BB17" s="223"/>
      <c r="BC17" s="223"/>
    </row>
    <row r="18" spans="1:55" ht="14.65" customHeight="1" x14ac:dyDescent="0.15">
      <c r="A18" s="7" t="s">
        <v>22</v>
      </c>
      <c r="B18" s="7" t="s">
        <v>119</v>
      </c>
      <c r="D18" s="24"/>
      <c r="E18" s="19"/>
      <c r="F18" s="19"/>
      <c r="G18" s="19"/>
      <c r="H18" s="19" t="s">
        <v>29</v>
      </c>
      <c r="I18" s="28"/>
      <c r="J18" s="28"/>
      <c r="K18" s="29"/>
      <c r="L18" s="29"/>
      <c r="M18" s="29"/>
      <c r="N18" s="29"/>
      <c r="O18" s="29"/>
      <c r="P18" s="225" t="s">
        <v>345</v>
      </c>
      <c r="Q18" s="26"/>
      <c r="R18" s="18"/>
      <c r="S18" s="19"/>
      <c r="T18" s="19" t="s">
        <v>120</v>
      </c>
      <c r="U18" s="19"/>
      <c r="V18" s="19"/>
      <c r="W18" s="19"/>
      <c r="X18" s="19"/>
      <c r="Y18" s="18"/>
      <c r="Z18" s="225" t="s">
        <v>345</v>
      </c>
      <c r="AA18" s="27"/>
      <c r="AD18" s="9">
        <v>-10722823743</v>
      </c>
      <c r="AE18" s="9">
        <v>0</v>
      </c>
      <c r="BB18" s="223"/>
      <c r="BC18" s="223"/>
    </row>
    <row r="19" spans="1:55" ht="14.65" customHeight="1" x14ac:dyDescent="0.15">
      <c r="A19" s="7" t="s">
        <v>317</v>
      </c>
      <c r="B19" s="7" t="s">
        <v>121</v>
      </c>
      <c r="D19" s="24"/>
      <c r="E19" s="19"/>
      <c r="F19" s="19"/>
      <c r="G19" s="19"/>
      <c r="H19" s="19" t="s">
        <v>31</v>
      </c>
      <c r="I19" s="28"/>
      <c r="J19" s="28"/>
      <c r="K19" s="29"/>
      <c r="L19" s="29"/>
      <c r="M19" s="29"/>
      <c r="N19" s="29"/>
      <c r="O19" s="29"/>
      <c r="P19" s="225" t="s">
        <v>345</v>
      </c>
      <c r="Q19" s="26"/>
      <c r="R19" s="19"/>
      <c r="S19" s="19"/>
      <c r="T19" s="19" t="s">
        <v>122</v>
      </c>
      <c r="U19" s="19"/>
      <c r="V19" s="19"/>
      <c r="W19" s="19"/>
      <c r="X19" s="19"/>
      <c r="Y19" s="18"/>
      <c r="Z19" s="25">
        <v>372843</v>
      </c>
      <c r="AA19" s="27"/>
      <c r="AD19" s="9">
        <v>0</v>
      </c>
      <c r="AE19" s="9">
        <v>372842996</v>
      </c>
      <c r="BB19" s="223"/>
      <c r="BC19" s="223"/>
    </row>
    <row r="20" spans="1:55" ht="14.65" customHeight="1" x14ac:dyDescent="0.15">
      <c r="A20" s="7" t="s">
        <v>24</v>
      </c>
      <c r="B20" s="7" t="s">
        <v>123</v>
      </c>
      <c r="D20" s="24"/>
      <c r="E20" s="19"/>
      <c r="F20" s="19"/>
      <c r="G20" s="19"/>
      <c r="H20" s="19" t="s">
        <v>33</v>
      </c>
      <c r="I20" s="28"/>
      <c r="J20" s="28"/>
      <c r="K20" s="29"/>
      <c r="L20" s="29"/>
      <c r="M20" s="29"/>
      <c r="N20" s="29"/>
      <c r="O20" s="29"/>
      <c r="P20" s="225" t="s">
        <v>345</v>
      </c>
      <c r="Q20" s="26"/>
      <c r="R20" s="19"/>
      <c r="S20" s="19"/>
      <c r="T20" s="19" t="s">
        <v>124</v>
      </c>
      <c r="U20" s="19"/>
      <c r="V20" s="19"/>
      <c r="W20" s="19"/>
      <c r="X20" s="19"/>
      <c r="Y20" s="18"/>
      <c r="Z20" s="25">
        <v>385312</v>
      </c>
      <c r="AA20" s="27"/>
      <c r="AD20" s="9">
        <v>0</v>
      </c>
      <c r="AE20" s="9">
        <v>385312207</v>
      </c>
      <c r="BB20" s="223"/>
      <c r="BC20" s="223"/>
    </row>
    <row r="21" spans="1:55" ht="14.65" customHeight="1" x14ac:dyDescent="0.15">
      <c r="A21" s="7" t="s">
        <v>26</v>
      </c>
      <c r="B21" s="7" t="s">
        <v>125</v>
      </c>
      <c r="D21" s="24"/>
      <c r="E21" s="19"/>
      <c r="F21" s="19"/>
      <c r="G21" s="19"/>
      <c r="H21" s="19" t="s">
        <v>35</v>
      </c>
      <c r="I21" s="28"/>
      <c r="J21" s="28"/>
      <c r="K21" s="29"/>
      <c r="L21" s="29"/>
      <c r="M21" s="29"/>
      <c r="N21" s="29"/>
      <c r="O21" s="29"/>
      <c r="P21" s="225" t="s">
        <v>345</v>
      </c>
      <c r="Q21" s="26"/>
      <c r="R21" s="19"/>
      <c r="S21" s="19"/>
      <c r="T21" s="19" t="s">
        <v>36</v>
      </c>
      <c r="U21" s="19"/>
      <c r="V21" s="19"/>
      <c r="W21" s="19"/>
      <c r="X21" s="19"/>
      <c r="Y21" s="18"/>
      <c r="Z21" s="25">
        <v>36536</v>
      </c>
      <c r="AA21" s="27"/>
      <c r="AD21" s="9">
        <v>0</v>
      </c>
      <c r="AE21" s="9">
        <v>36536069</v>
      </c>
      <c r="BB21" s="223"/>
      <c r="BC21" s="223"/>
    </row>
    <row r="22" spans="1:55" ht="14.65" customHeight="1" x14ac:dyDescent="0.15">
      <c r="A22" s="7" t="s">
        <v>318</v>
      </c>
      <c r="B22" s="7" t="s">
        <v>98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>
        <v>313936</v>
      </c>
      <c r="Q22" s="26"/>
      <c r="R22" s="228" t="s">
        <v>99</v>
      </c>
      <c r="S22" s="229"/>
      <c r="T22" s="229"/>
      <c r="U22" s="229"/>
      <c r="V22" s="229"/>
      <c r="W22" s="229"/>
      <c r="X22" s="229"/>
      <c r="Y22" s="229"/>
      <c r="Z22" s="30">
        <v>82187703</v>
      </c>
      <c r="AA22" s="31"/>
      <c r="AD22" s="9">
        <v>0</v>
      </c>
      <c r="AE22" s="9">
        <f>IF(AND(AE7="-",AE13="-"),"-",SUM(AE7,AE13))</f>
        <v>82187703171</v>
      </c>
      <c r="BB22" s="223"/>
      <c r="BC22" s="223"/>
    </row>
    <row r="23" spans="1:55" ht="14.65" customHeight="1" x14ac:dyDescent="0.15">
      <c r="A23" s="7" t="s">
        <v>28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>
        <v>-221423</v>
      </c>
      <c r="Q23" s="26"/>
      <c r="R23" s="19" t="s">
        <v>319</v>
      </c>
      <c r="S23" s="32"/>
      <c r="T23" s="32"/>
      <c r="U23" s="32"/>
      <c r="V23" s="32"/>
      <c r="W23" s="32"/>
      <c r="X23" s="32"/>
      <c r="Y23" s="32"/>
      <c r="Z23" s="33"/>
      <c r="AA23" s="34"/>
      <c r="AD23" s="9">
        <v>0</v>
      </c>
      <c r="BB23" s="223"/>
      <c r="BC23" s="223"/>
    </row>
    <row r="24" spans="1:55" ht="14.65" customHeight="1" x14ac:dyDescent="0.15">
      <c r="A24" s="7" t="s">
        <v>30</v>
      </c>
      <c r="B24" s="7" t="s">
        <v>128</v>
      </c>
      <c r="D24" s="24"/>
      <c r="E24" s="19"/>
      <c r="F24" s="19"/>
      <c r="G24" s="19"/>
      <c r="H24" s="19" t="s">
        <v>39</v>
      </c>
      <c r="I24" s="19"/>
      <c r="J24" s="19"/>
      <c r="K24" s="18"/>
      <c r="L24" s="18"/>
      <c r="M24" s="18"/>
      <c r="N24" s="18"/>
      <c r="O24" s="18"/>
      <c r="P24" s="25">
        <v>1032695</v>
      </c>
      <c r="Q24" s="26"/>
      <c r="R24" s="19"/>
      <c r="S24" s="19" t="s">
        <v>129</v>
      </c>
      <c r="T24" s="19"/>
      <c r="U24" s="19"/>
      <c r="V24" s="19"/>
      <c r="W24" s="19"/>
      <c r="X24" s="19"/>
      <c r="Y24" s="18"/>
      <c r="Z24" s="25">
        <v>175930408</v>
      </c>
      <c r="AA24" s="27"/>
      <c r="AD24" s="9">
        <v>0</v>
      </c>
      <c r="AE24" s="9">
        <v>175930408355</v>
      </c>
      <c r="BB24" s="223"/>
      <c r="BC24" s="223"/>
    </row>
    <row r="25" spans="1:55" ht="14.65" customHeight="1" x14ac:dyDescent="0.15">
      <c r="A25" s="7" t="s">
        <v>320</v>
      </c>
      <c r="B25" s="7" t="s">
        <v>130</v>
      </c>
      <c r="D25" s="24"/>
      <c r="E25" s="19"/>
      <c r="F25" s="19"/>
      <c r="G25" s="19" t="s">
        <v>41</v>
      </c>
      <c r="H25" s="19"/>
      <c r="I25" s="19"/>
      <c r="J25" s="19"/>
      <c r="K25" s="18"/>
      <c r="L25" s="18"/>
      <c r="M25" s="18"/>
      <c r="N25" s="18"/>
      <c r="O25" s="18"/>
      <c r="P25" s="25">
        <v>96235801</v>
      </c>
      <c r="Q25" s="26"/>
      <c r="R25" s="19"/>
      <c r="S25" s="18" t="s">
        <v>131</v>
      </c>
      <c r="T25" s="19"/>
      <c r="U25" s="19"/>
      <c r="V25" s="19"/>
      <c r="W25" s="19"/>
      <c r="X25" s="19"/>
      <c r="Y25" s="18"/>
      <c r="Z25" s="25">
        <v>-76800221</v>
      </c>
      <c r="AA25" s="27"/>
      <c r="AD25" s="9">
        <v>0</v>
      </c>
      <c r="AE25" s="9">
        <v>-76800221397</v>
      </c>
      <c r="BB25" s="223"/>
      <c r="BC25" s="223"/>
    </row>
    <row r="26" spans="1:55" ht="14.65" customHeight="1" x14ac:dyDescent="0.15">
      <c r="A26" s="7" t="s">
        <v>32</v>
      </c>
      <c r="B26" s="7" t="s">
        <v>132</v>
      </c>
      <c r="D26" s="24"/>
      <c r="E26" s="19"/>
      <c r="F26" s="19"/>
      <c r="G26" s="19"/>
      <c r="H26" s="19" t="s">
        <v>10</v>
      </c>
      <c r="I26" s="19"/>
      <c r="J26" s="19"/>
      <c r="K26" s="18"/>
      <c r="L26" s="18"/>
      <c r="M26" s="18"/>
      <c r="N26" s="18"/>
      <c r="O26" s="18"/>
      <c r="P26" s="25">
        <v>7419716</v>
      </c>
      <c r="Q26" s="26"/>
      <c r="R26" s="19"/>
      <c r="S26" s="19" t="s">
        <v>133</v>
      </c>
      <c r="T26" s="19"/>
      <c r="U26" s="19"/>
      <c r="V26" s="19"/>
      <c r="W26" s="19"/>
      <c r="X26" s="19"/>
      <c r="Y26" s="18"/>
      <c r="Z26" s="25">
        <v>309176</v>
      </c>
      <c r="AA26" s="27"/>
      <c r="AD26" s="9">
        <v>0</v>
      </c>
      <c r="AE26" s="9">
        <v>309175609</v>
      </c>
      <c r="BB26" s="223"/>
      <c r="BC26" s="223"/>
    </row>
    <row r="27" spans="1:55" ht="14.65" customHeight="1" x14ac:dyDescent="0.15">
      <c r="A27" s="7" t="s">
        <v>34</v>
      </c>
      <c r="D27" s="24"/>
      <c r="E27" s="19"/>
      <c r="F27" s="19"/>
      <c r="G27" s="19"/>
      <c r="H27" s="19" t="s">
        <v>17</v>
      </c>
      <c r="I27" s="19"/>
      <c r="J27" s="19"/>
      <c r="K27" s="18"/>
      <c r="L27" s="18"/>
      <c r="M27" s="18"/>
      <c r="N27" s="18"/>
      <c r="O27" s="18"/>
      <c r="P27" s="25">
        <v>4775237</v>
      </c>
      <c r="Q27" s="26"/>
      <c r="R27" s="24"/>
      <c r="S27" s="19"/>
      <c r="T27" s="19"/>
      <c r="U27" s="19"/>
      <c r="V27" s="19"/>
      <c r="W27" s="19"/>
      <c r="X27" s="19"/>
      <c r="Y27" s="18"/>
      <c r="Z27" s="25"/>
      <c r="AA27" s="35"/>
      <c r="AD27" s="9">
        <v>0</v>
      </c>
      <c r="BB27" s="223"/>
      <c r="BC27" s="223"/>
    </row>
    <row r="28" spans="1:55" ht="14.65" customHeight="1" x14ac:dyDescent="0.15">
      <c r="A28" s="7" t="s">
        <v>321</v>
      </c>
      <c r="D28" s="24"/>
      <c r="E28" s="19"/>
      <c r="F28" s="19"/>
      <c r="G28" s="19"/>
      <c r="H28" s="19" t="s">
        <v>19</v>
      </c>
      <c r="I28" s="19"/>
      <c r="J28" s="19"/>
      <c r="K28" s="18"/>
      <c r="L28" s="18"/>
      <c r="M28" s="18"/>
      <c r="N28" s="18"/>
      <c r="O28" s="18"/>
      <c r="P28" s="25">
        <v>-2150631</v>
      </c>
      <c r="Q28" s="26"/>
      <c r="R28" s="24"/>
      <c r="S28" s="19"/>
      <c r="T28" s="19"/>
      <c r="U28" s="19"/>
      <c r="V28" s="19"/>
      <c r="W28" s="19"/>
      <c r="X28" s="19"/>
      <c r="Y28" s="18"/>
      <c r="Z28" s="25"/>
      <c r="AA28" s="35"/>
      <c r="AD28" s="9">
        <v>0</v>
      </c>
      <c r="BB28" s="223"/>
      <c r="BC28" s="223"/>
    </row>
    <row r="29" spans="1:55" ht="14.65" customHeight="1" x14ac:dyDescent="0.15">
      <c r="A29" s="7" t="s">
        <v>37</v>
      </c>
      <c r="D29" s="24"/>
      <c r="E29" s="19"/>
      <c r="F29" s="19"/>
      <c r="G29" s="19"/>
      <c r="H29" s="19" t="s">
        <v>21</v>
      </c>
      <c r="I29" s="19"/>
      <c r="J29" s="19"/>
      <c r="K29" s="18"/>
      <c r="L29" s="18"/>
      <c r="M29" s="18"/>
      <c r="N29" s="18"/>
      <c r="O29" s="18"/>
      <c r="P29" s="25">
        <v>152483763</v>
      </c>
      <c r="Q29" s="26"/>
      <c r="R29" s="24"/>
      <c r="S29" s="32"/>
      <c r="T29" s="32"/>
      <c r="U29" s="32"/>
      <c r="V29" s="32"/>
      <c r="W29" s="32"/>
      <c r="X29" s="32"/>
      <c r="Y29" s="32"/>
      <c r="Z29" s="33"/>
      <c r="AA29" s="36"/>
      <c r="AD29" s="9">
        <v>-221423315</v>
      </c>
      <c r="BB29" s="223"/>
      <c r="BC29" s="223"/>
    </row>
    <row r="30" spans="1:55" ht="14.65" customHeight="1" x14ac:dyDescent="0.15">
      <c r="A30" s="7" t="s">
        <v>322</v>
      </c>
      <c r="D30" s="24"/>
      <c r="E30" s="19"/>
      <c r="F30" s="19"/>
      <c r="G30" s="19"/>
      <c r="H30" s="19" t="s">
        <v>23</v>
      </c>
      <c r="I30" s="19"/>
      <c r="J30" s="19"/>
      <c r="K30" s="18"/>
      <c r="L30" s="18"/>
      <c r="M30" s="18"/>
      <c r="N30" s="18"/>
      <c r="O30" s="18"/>
      <c r="P30" s="25">
        <v>-66791334</v>
      </c>
      <c r="Q30" s="26"/>
      <c r="R30" s="19"/>
      <c r="S30" s="32"/>
      <c r="T30" s="32"/>
      <c r="U30" s="32"/>
      <c r="V30" s="32"/>
      <c r="W30" s="32"/>
      <c r="X30" s="32"/>
      <c r="Y30" s="32"/>
      <c r="Z30" s="33"/>
      <c r="AA30" s="36"/>
      <c r="AD30" s="9">
        <v>0</v>
      </c>
      <c r="BB30" s="223"/>
      <c r="BC30" s="223"/>
    </row>
    <row r="31" spans="1:55" ht="14.65" customHeight="1" x14ac:dyDescent="0.15">
      <c r="A31" s="7" t="s">
        <v>40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25" t="s">
        <v>345</v>
      </c>
      <c r="Q31" s="26"/>
      <c r="R31" s="19"/>
      <c r="S31" s="18"/>
      <c r="T31" s="19"/>
      <c r="U31" s="19"/>
      <c r="V31" s="19"/>
      <c r="W31" s="19"/>
      <c r="X31" s="19"/>
      <c r="Y31" s="18"/>
      <c r="Z31" s="25"/>
      <c r="AA31" s="35"/>
      <c r="AD31" s="9">
        <f>IF(COUNTIF(AD32:AD41,"-")=COUNTA(AD32:AD41),"-",SUM(AD32:AD41))</f>
        <v>-56247961957</v>
      </c>
      <c r="BB31" s="223"/>
      <c r="BC31" s="223"/>
    </row>
    <row r="32" spans="1:55" ht="14.65" customHeight="1" x14ac:dyDescent="0.15">
      <c r="A32" s="7" t="s">
        <v>42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25" t="s">
        <v>345</v>
      </c>
      <c r="Q32" s="26"/>
      <c r="R32" s="17"/>
      <c r="S32" s="18"/>
      <c r="T32" s="18"/>
      <c r="U32" s="18"/>
      <c r="V32" s="18"/>
      <c r="W32" s="18"/>
      <c r="X32" s="18"/>
      <c r="Y32" s="37"/>
      <c r="Z32" s="25"/>
      <c r="AA32" s="35"/>
      <c r="AD32" s="9">
        <v>7419716251</v>
      </c>
      <c r="BB32" s="223"/>
      <c r="BC32" s="223"/>
    </row>
    <row r="33" spans="1:55" ht="14.65" customHeight="1" x14ac:dyDescent="0.15">
      <c r="A33" s="7" t="s">
        <v>43</v>
      </c>
      <c r="D33" s="24"/>
      <c r="E33" s="19"/>
      <c r="F33" s="19"/>
      <c r="G33" s="19"/>
      <c r="H33" s="19" t="s">
        <v>39</v>
      </c>
      <c r="I33" s="19"/>
      <c r="J33" s="19"/>
      <c r="K33" s="18"/>
      <c r="L33" s="18"/>
      <c r="M33" s="18"/>
      <c r="N33" s="18"/>
      <c r="O33" s="18"/>
      <c r="P33" s="25">
        <v>499050</v>
      </c>
      <c r="Q33" s="26"/>
      <c r="R33" s="38"/>
      <c r="S33" s="38"/>
      <c r="T33" s="38"/>
      <c r="U33" s="38"/>
      <c r="V33" s="38"/>
      <c r="W33" s="38"/>
      <c r="X33" s="38"/>
      <c r="Y33" s="38"/>
      <c r="Z33" s="21"/>
      <c r="AA33" s="39"/>
      <c r="AD33" s="9">
        <v>4775236970</v>
      </c>
      <c r="BB33" s="223"/>
      <c r="BC33" s="223"/>
    </row>
    <row r="34" spans="1:55" ht="14.65" customHeight="1" x14ac:dyDescent="0.15">
      <c r="A34" s="7" t="s">
        <v>44</v>
      </c>
      <c r="D34" s="24"/>
      <c r="E34" s="19"/>
      <c r="F34" s="19"/>
      <c r="G34" s="19" t="s">
        <v>53</v>
      </c>
      <c r="H34" s="28"/>
      <c r="I34" s="28"/>
      <c r="J34" s="28"/>
      <c r="K34" s="29"/>
      <c r="L34" s="29"/>
      <c r="M34" s="29"/>
      <c r="N34" s="29"/>
      <c r="O34" s="29"/>
      <c r="P34" s="25">
        <v>14840462</v>
      </c>
      <c r="Q34" s="26"/>
      <c r="R34" s="38"/>
      <c r="S34" s="38"/>
      <c r="T34" s="38"/>
      <c r="U34" s="38"/>
      <c r="V34" s="38"/>
      <c r="W34" s="38"/>
      <c r="X34" s="38"/>
      <c r="Y34" s="38"/>
      <c r="Z34" s="21"/>
      <c r="AA34" s="39"/>
      <c r="AD34" s="9">
        <v>-2150630674</v>
      </c>
      <c r="BB34" s="223"/>
      <c r="BC34" s="223"/>
    </row>
    <row r="35" spans="1:55" ht="14.65" customHeight="1" x14ac:dyDescent="0.15">
      <c r="A35" s="7" t="s">
        <v>45</v>
      </c>
      <c r="D35" s="24"/>
      <c r="E35" s="19"/>
      <c r="F35" s="19"/>
      <c r="G35" s="19" t="s">
        <v>55</v>
      </c>
      <c r="H35" s="28"/>
      <c r="I35" s="28"/>
      <c r="J35" s="28"/>
      <c r="K35" s="29"/>
      <c r="L35" s="29"/>
      <c r="M35" s="29"/>
      <c r="N35" s="29"/>
      <c r="O35" s="29"/>
      <c r="P35" s="25">
        <v>-9667513</v>
      </c>
      <c r="Q35" s="26"/>
      <c r="R35" s="38"/>
      <c r="S35" s="38"/>
      <c r="T35" s="38"/>
      <c r="U35" s="38"/>
      <c r="V35" s="38"/>
      <c r="W35" s="38"/>
      <c r="X35" s="38"/>
      <c r="Y35" s="38"/>
      <c r="Z35" s="21"/>
      <c r="AA35" s="39"/>
      <c r="AD35" s="9">
        <v>0</v>
      </c>
      <c r="BB35" s="223"/>
      <c r="BC35" s="223"/>
    </row>
    <row r="36" spans="1:55" ht="14.65" customHeight="1" x14ac:dyDescent="0.15">
      <c r="A36" s="7" t="s">
        <v>46</v>
      </c>
      <c r="D36" s="24"/>
      <c r="E36" s="19"/>
      <c r="F36" s="19" t="s">
        <v>57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91706</v>
      </c>
      <c r="Q36" s="26" t="s">
        <v>338</v>
      </c>
      <c r="R36" s="38"/>
      <c r="S36" s="38"/>
      <c r="T36" s="38"/>
      <c r="U36" s="38"/>
      <c r="V36" s="38"/>
      <c r="W36" s="38"/>
      <c r="X36" s="38"/>
      <c r="Y36" s="38"/>
      <c r="Z36" s="21"/>
      <c r="AA36" s="39"/>
      <c r="AD36" s="9">
        <v>-66791334332</v>
      </c>
      <c r="BB36" s="223"/>
      <c r="BC36" s="223"/>
    </row>
    <row r="37" spans="1:55" ht="14.65" customHeight="1" x14ac:dyDescent="0.15">
      <c r="A37" s="7" t="s">
        <v>47</v>
      </c>
      <c r="D37" s="24"/>
      <c r="E37" s="19"/>
      <c r="F37" s="19"/>
      <c r="G37" s="19" t="s">
        <v>59</v>
      </c>
      <c r="H37" s="19"/>
      <c r="I37" s="19"/>
      <c r="J37" s="19"/>
      <c r="K37" s="18"/>
      <c r="L37" s="18"/>
      <c r="M37" s="18"/>
      <c r="N37" s="18"/>
      <c r="O37" s="18"/>
      <c r="P37" s="25">
        <v>35978</v>
      </c>
      <c r="Q37" s="26"/>
      <c r="R37" s="38"/>
      <c r="S37" s="38"/>
      <c r="T37" s="38"/>
      <c r="U37" s="38"/>
      <c r="V37" s="38"/>
      <c r="W37" s="38"/>
      <c r="X37" s="38"/>
      <c r="Y37" s="38"/>
      <c r="Z37" s="21"/>
      <c r="AA37" s="39"/>
      <c r="AD37" s="9">
        <v>0</v>
      </c>
      <c r="BB37" s="223"/>
      <c r="BC37" s="223"/>
    </row>
    <row r="38" spans="1:55" ht="14.65" customHeight="1" x14ac:dyDescent="0.15">
      <c r="A38" s="7" t="s">
        <v>48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55727</v>
      </c>
      <c r="Q38" s="26"/>
      <c r="R38" s="38"/>
      <c r="S38" s="38"/>
      <c r="T38" s="38"/>
      <c r="U38" s="38"/>
      <c r="V38" s="38"/>
      <c r="W38" s="38"/>
      <c r="X38" s="38"/>
      <c r="Y38" s="38"/>
      <c r="Z38" s="21"/>
      <c r="AA38" s="39"/>
      <c r="AD38" s="9">
        <v>0</v>
      </c>
      <c r="BB38" s="223"/>
      <c r="BC38" s="223"/>
    </row>
    <row r="39" spans="1:55" ht="14.65" customHeight="1" x14ac:dyDescent="0.15">
      <c r="A39" s="7" t="s">
        <v>49</v>
      </c>
      <c r="D39" s="24"/>
      <c r="E39" s="19"/>
      <c r="F39" s="19" t="s">
        <v>62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5071502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>
        <v>0</v>
      </c>
      <c r="BB39" s="223"/>
      <c r="BC39" s="223"/>
    </row>
    <row r="40" spans="1:55" ht="14.65" customHeight="1" x14ac:dyDescent="0.15">
      <c r="A40" s="7" t="s">
        <v>50</v>
      </c>
      <c r="D40" s="24"/>
      <c r="E40" s="19"/>
      <c r="F40" s="19"/>
      <c r="G40" s="19" t="s">
        <v>64</v>
      </c>
      <c r="H40" s="19"/>
      <c r="I40" s="19"/>
      <c r="J40" s="19"/>
      <c r="K40" s="19"/>
      <c r="L40" s="18"/>
      <c r="M40" s="18"/>
      <c r="N40" s="18"/>
      <c r="O40" s="18"/>
      <c r="P40" s="25">
        <v>99806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0</v>
      </c>
      <c r="BB40" s="223"/>
      <c r="BC40" s="223"/>
    </row>
    <row r="41" spans="1:55" ht="14.65" customHeight="1" x14ac:dyDescent="0.15">
      <c r="A41" s="7" t="s">
        <v>51</v>
      </c>
      <c r="D41" s="24"/>
      <c r="E41" s="19"/>
      <c r="F41" s="19"/>
      <c r="G41" s="19"/>
      <c r="H41" s="19" t="s">
        <v>66</v>
      </c>
      <c r="I41" s="19"/>
      <c r="J41" s="19"/>
      <c r="K41" s="19"/>
      <c r="L41" s="18"/>
      <c r="M41" s="18"/>
      <c r="N41" s="18"/>
      <c r="O41" s="18"/>
      <c r="P41" s="25">
        <v>27117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499049828</v>
      </c>
      <c r="BB41" s="223"/>
      <c r="BC41" s="223"/>
    </row>
    <row r="42" spans="1:55" ht="14.65" customHeight="1" x14ac:dyDescent="0.15">
      <c r="A42" s="7" t="s">
        <v>52</v>
      </c>
      <c r="D42" s="24"/>
      <c r="E42" s="19"/>
      <c r="F42" s="19"/>
      <c r="G42" s="19"/>
      <c r="H42" s="19" t="s">
        <v>68</v>
      </c>
      <c r="I42" s="19"/>
      <c r="J42" s="19"/>
      <c r="K42" s="19"/>
      <c r="L42" s="18"/>
      <c r="M42" s="18"/>
      <c r="N42" s="18"/>
      <c r="O42" s="18"/>
      <c r="P42" s="25">
        <v>72689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14840461994</v>
      </c>
      <c r="BB42" s="223"/>
      <c r="BC42" s="223"/>
    </row>
    <row r="43" spans="1:55" ht="14.65" customHeight="1" x14ac:dyDescent="0.15">
      <c r="A43" s="7" t="s">
        <v>54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>
        <v>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v>-9667512717</v>
      </c>
      <c r="BB43" s="223"/>
      <c r="BC43" s="223"/>
    </row>
    <row r="44" spans="1:55" ht="14.65" customHeight="1" x14ac:dyDescent="0.15">
      <c r="A44" s="7">
        <v>1305000</v>
      </c>
      <c r="D44" s="24"/>
      <c r="E44" s="19"/>
      <c r="F44" s="19"/>
      <c r="G44" s="19" t="s">
        <v>71</v>
      </c>
      <c r="H44" s="19"/>
      <c r="I44" s="19"/>
      <c r="J44" s="19"/>
      <c r="K44" s="18"/>
      <c r="L44" s="18"/>
      <c r="M44" s="18"/>
      <c r="N44" s="18"/>
      <c r="O44" s="18"/>
      <c r="P44" s="25">
        <v>493773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0</v>
      </c>
      <c r="BB44" s="223"/>
      <c r="BC44" s="223"/>
    </row>
    <row r="45" spans="1:55" ht="14.65" customHeight="1" x14ac:dyDescent="0.15">
      <c r="A45" s="7" t="s">
        <v>56</v>
      </c>
      <c r="D45" s="24"/>
      <c r="E45" s="19"/>
      <c r="F45" s="19"/>
      <c r="G45" s="19" t="s">
        <v>73</v>
      </c>
      <c r="H45" s="19"/>
      <c r="I45" s="19"/>
      <c r="J45" s="19"/>
      <c r="K45" s="18"/>
      <c r="L45" s="18"/>
      <c r="M45" s="18"/>
      <c r="N45" s="18"/>
      <c r="O45" s="18"/>
      <c r="P45" s="25">
        <v>114087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f>IF(COUNTIF(AD46:AD47,"-")=COUNTA(AD46:AD47),"-",SUM(AD46:AD47))</f>
        <v>91705774</v>
      </c>
      <c r="BB45" s="223"/>
      <c r="BC45" s="223"/>
    </row>
    <row r="46" spans="1:55" ht="14.65" customHeight="1" x14ac:dyDescent="0.15">
      <c r="A46" s="7" t="s">
        <v>58</v>
      </c>
      <c r="D46" s="24"/>
      <c r="E46" s="19"/>
      <c r="F46" s="19"/>
      <c r="G46" s="19" t="s">
        <v>75</v>
      </c>
      <c r="H46" s="19"/>
      <c r="I46" s="19"/>
      <c r="J46" s="19"/>
      <c r="K46" s="18"/>
      <c r="L46" s="18"/>
      <c r="M46" s="18"/>
      <c r="N46" s="18"/>
      <c r="O46" s="18"/>
      <c r="P46" s="25">
        <v>4407393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v>35978328</v>
      </c>
      <c r="BB46" s="223"/>
      <c r="BC46" s="223"/>
    </row>
    <row r="47" spans="1:55" ht="14.65" customHeight="1" x14ac:dyDescent="0.15">
      <c r="A47" s="7" t="s">
        <v>60</v>
      </c>
      <c r="D47" s="24"/>
      <c r="E47" s="19"/>
      <c r="F47" s="19"/>
      <c r="G47" s="19"/>
      <c r="H47" s="19" t="s">
        <v>77</v>
      </c>
      <c r="I47" s="19"/>
      <c r="J47" s="19"/>
      <c r="K47" s="18"/>
      <c r="L47" s="18"/>
      <c r="M47" s="18"/>
      <c r="N47" s="18"/>
      <c r="O47" s="18"/>
      <c r="P47" s="225" t="s">
        <v>345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v>55727446</v>
      </c>
      <c r="BB47" s="223"/>
      <c r="BC47" s="223"/>
    </row>
    <row r="48" spans="1:55" ht="14.65" customHeight="1" x14ac:dyDescent="0.15">
      <c r="A48" s="7" t="s">
        <v>61</v>
      </c>
      <c r="D48" s="24"/>
      <c r="E48" s="18"/>
      <c r="F48" s="19"/>
      <c r="G48" s="19"/>
      <c r="H48" s="19" t="s">
        <v>36</v>
      </c>
      <c r="I48" s="19"/>
      <c r="J48" s="19"/>
      <c r="K48" s="18"/>
      <c r="L48" s="18"/>
      <c r="M48" s="18"/>
      <c r="N48" s="18"/>
      <c r="O48" s="18"/>
      <c r="P48" s="25">
        <v>4407393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>
        <f>IF(COUNTIF(AD49:AD59,"-")=COUNTA(AD49:AD59),"-",SUM(AD49,AD53:AD55,AD58:AD59))</f>
        <v>5071502429</v>
      </c>
      <c r="BB48" s="223"/>
      <c r="BC48" s="223"/>
    </row>
    <row r="49" spans="1:55" ht="14.65" customHeight="1" x14ac:dyDescent="0.15">
      <c r="A49" s="7" t="s">
        <v>63</v>
      </c>
      <c r="D49" s="24"/>
      <c r="E49" s="18"/>
      <c r="F49" s="19"/>
      <c r="G49" s="19" t="s">
        <v>36</v>
      </c>
      <c r="H49" s="19"/>
      <c r="I49" s="19"/>
      <c r="J49" s="19"/>
      <c r="K49" s="18"/>
      <c r="L49" s="18"/>
      <c r="M49" s="18"/>
      <c r="N49" s="18"/>
      <c r="O49" s="18"/>
      <c r="P49" s="25">
        <v>14569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f>IF(COUNTIF(AD50:AD52,"-")=COUNTA(AD50:AD52),"-",SUM(AD50:AD52))</f>
        <v>99805614</v>
      </c>
      <c r="BB49" s="223"/>
      <c r="BC49" s="223"/>
    </row>
    <row r="50" spans="1:55" ht="14.65" customHeight="1" x14ac:dyDescent="0.15">
      <c r="A50" s="7" t="s">
        <v>65</v>
      </c>
      <c r="D50" s="24"/>
      <c r="E50" s="18"/>
      <c r="F50" s="19"/>
      <c r="G50" s="19" t="s">
        <v>81</v>
      </c>
      <c r="H50" s="19"/>
      <c r="I50" s="19"/>
      <c r="J50" s="19"/>
      <c r="K50" s="18"/>
      <c r="L50" s="18"/>
      <c r="M50" s="18"/>
      <c r="N50" s="18"/>
      <c r="O50" s="18"/>
      <c r="P50" s="25">
        <v>-58126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27117000</v>
      </c>
      <c r="BB50" s="223"/>
      <c r="BC50" s="223"/>
    </row>
    <row r="51" spans="1:55" ht="14.65" customHeight="1" x14ac:dyDescent="0.15">
      <c r="A51" s="7" t="s">
        <v>67</v>
      </c>
      <c r="D51" s="24"/>
      <c r="E51" s="18" t="s">
        <v>83</v>
      </c>
      <c r="F51" s="19"/>
      <c r="G51" s="20"/>
      <c r="H51" s="20"/>
      <c r="I51" s="20"/>
      <c r="J51" s="18"/>
      <c r="K51" s="18"/>
      <c r="L51" s="18"/>
      <c r="M51" s="18"/>
      <c r="N51" s="18"/>
      <c r="O51" s="18"/>
      <c r="P51" s="25">
        <v>10597378</v>
      </c>
      <c r="Q51" s="26" t="s">
        <v>338</v>
      </c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72688614</v>
      </c>
      <c r="BB51" s="223"/>
      <c r="BC51" s="223"/>
    </row>
    <row r="52" spans="1:55" ht="14.65" customHeight="1" x14ac:dyDescent="0.15">
      <c r="A52" s="7" t="s">
        <v>69</v>
      </c>
      <c r="D52" s="24"/>
      <c r="E52" s="18"/>
      <c r="F52" s="19" t="s">
        <v>85</v>
      </c>
      <c r="G52" s="20"/>
      <c r="H52" s="20"/>
      <c r="I52" s="20"/>
      <c r="J52" s="18"/>
      <c r="K52" s="18"/>
      <c r="L52" s="18"/>
      <c r="M52" s="18"/>
      <c r="N52" s="18"/>
      <c r="O52" s="18"/>
      <c r="P52" s="25">
        <v>4495456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0</v>
      </c>
      <c r="BB52" s="223"/>
      <c r="BC52" s="223"/>
    </row>
    <row r="53" spans="1:55" ht="14.65" customHeight="1" x14ac:dyDescent="0.15">
      <c r="A53" s="7" t="s">
        <v>70</v>
      </c>
      <c r="D53" s="24"/>
      <c r="E53" s="18"/>
      <c r="F53" s="19" t="s">
        <v>87</v>
      </c>
      <c r="G53" s="19"/>
      <c r="H53" s="28"/>
      <c r="I53" s="19"/>
      <c r="J53" s="19"/>
      <c r="K53" s="18"/>
      <c r="L53" s="18"/>
      <c r="M53" s="18"/>
      <c r="N53" s="18"/>
      <c r="O53" s="18"/>
      <c r="P53" s="25">
        <v>1091326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493773442</v>
      </c>
      <c r="BB53" s="223"/>
      <c r="BC53" s="223"/>
    </row>
    <row r="54" spans="1:55" ht="14.65" customHeight="1" x14ac:dyDescent="0.15">
      <c r="A54" s="7" t="s">
        <v>72</v>
      </c>
      <c r="D54" s="24"/>
      <c r="E54" s="18"/>
      <c r="F54" s="19" t="s">
        <v>88</v>
      </c>
      <c r="G54" s="19"/>
      <c r="H54" s="19"/>
      <c r="I54" s="19"/>
      <c r="J54" s="19"/>
      <c r="K54" s="18"/>
      <c r="L54" s="18"/>
      <c r="M54" s="18"/>
      <c r="N54" s="18"/>
      <c r="O54" s="18"/>
      <c r="P54" s="225" t="s">
        <v>345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v>114087100</v>
      </c>
      <c r="BB54" s="223"/>
      <c r="BC54" s="223"/>
    </row>
    <row r="55" spans="1:55" ht="14.65" customHeight="1" x14ac:dyDescent="0.15">
      <c r="A55" s="7" t="s">
        <v>74</v>
      </c>
      <c r="D55" s="24"/>
      <c r="E55" s="19"/>
      <c r="F55" s="19" t="s">
        <v>75</v>
      </c>
      <c r="G55" s="19"/>
      <c r="H55" s="28"/>
      <c r="I55" s="19"/>
      <c r="J55" s="19"/>
      <c r="K55" s="18"/>
      <c r="L55" s="18"/>
      <c r="M55" s="18"/>
      <c r="N55" s="18"/>
      <c r="O55" s="18"/>
      <c r="P55" s="25">
        <v>4900721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>
        <f>IF(COUNTIF(AD56:AD57,"-")=COUNTA(AD56:AD57),"-",SUM(AD56:AD57))</f>
        <v>4407392565</v>
      </c>
      <c r="BB55" s="223"/>
      <c r="BC55" s="223"/>
    </row>
    <row r="56" spans="1:55" ht="14.65" customHeight="1" x14ac:dyDescent="0.15">
      <c r="A56" s="7" t="s">
        <v>76</v>
      </c>
      <c r="D56" s="24"/>
      <c r="E56" s="19"/>
      <c r="F56" s="19"/>
      <c r="G56" s="19" t="s">
        <v>91</v>
      </c>
      <c r="H56" s="19"/>
      <c r="I56" s="19"/>
      <c r="J56" s="19"/>
      <c r="K56" s="18"/>
      <c r="L56" s="18"/>
      <c r="M56" s="18"/>
      <c r="N56" s="18"/>
      <c r="O56" s="18"/>
      <c r="P56" s="25">
        <v>4670922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0</v>
      </c>
      <c r="BB56" s="223"/>
      <c r="BC56" s="223"/>
    </row>
    <row r="57" spans="1:55" ht="14.65" customHeight="1" x14ac:dyDescent="0.15">
      <c r="A57" s="7" t="s">
        <v>78</v>
      </c>
      <c r="D57" s="24"/>
      <c r="E57" s="19"/>
      <c r="F57" s="19"/>
      <c r="G57" s="19" t="s">
        <v>77</v>
      </c>
      <c r="H57" s="19"/>
      <c r="I57" s="19"/>
      <c r="J57" s="19"/>
      <c r="K57" s="18"/>
      <c r="L57" s="18"/>
      <c r="M57" s="18"/>
      <c r="N57" s="18"/>
      <c r="O57" s="18"/>
      <c r="P57" s="25">
        <v>229799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>
        <v>4407392565</v>
      </c>
      <c r="BB57" s="223"/>
      <c r="BC57" s="223"/>
    </row>
    <row r="58" spans="1:55" ht="14.65" customHeight="1" x14ac:dyDescent="0.15">
      <c r="A58" s="7" t="s">
        <v>79</v>
      </c>
      <c r="D58" s="24"/>
      <c r="E58" s="19"/>
      <c r="F58" s="19" t="s">
        <v>94</v>
      </c>
      <c r="G58" s="19"/>
      <c r="H58" s="19"/>
      <c r="I58" s="19"/>
      <c r="J58" s="19"/>
      <c r="K58" s="18"/>
      <c r="L58" s="18"/>
      <c r="M58" s="18"/>
      <c r="N58" s="18"/>
      <c r="O58" s="18"/>
      <c r="P58" s="25">
        <v>79388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14569328</v>
      </c>
      <c r="BB58" s="223"/>
      <c r="BC58" s="223"/>
    </row>
    <row r="59" spans="1:55" ht="14.65" customHeight="1" x14ac:dyDescent="0.15">
      <c r="A59" s="7" t="s">
        <v>80</v>
      </c>
      <c r="D59" s="24"/>
      <c r="E59" s="19"/>
      <c r="F59" s="19" t="s">
        <v>36</v>
      </c>
      <c r="G59" s="19"/>
      <c r="H59" s="28"/>
      <c r="I59" s="19"/>
      <c r="J59" s="19"/>
      <c r="K59" s="18"/>
      <c r="L59" s="18"/>
      <c r="M59" s="18"/>
      <c r="N59" s="18"/>
      <c r="O59" s="18"/>
      <c r="P59" s="25">
        <v>40576</v>
      </c>
      <c r="Q59" s="26"/>
      <c r="R59" s="230"/>
      <c r="S59" s="231"/>
      <c r="T59" s="231"/>
      <c r="U59" s="231"/>
      <c r="V59" s="231"/>
      <c r="W59" s="231"/>
      <c r="X59" s="231"/>
      <c r="Y59" s="232"/>
      <c r="Z59" s="40"/>
      <c r="AA59" s="41"/>
      <c r="AD59" s="9">
        <v>-58125620</v>
      </c>
      <c r="BB59" s="223"/>
      <c r="BC59" s="223"/>
    </row>
    <row r="60" spans="1:55" ht="14.65" customHeight="1" thickBot="1" x14ac:dyDescent="0.2">
      <c r="A60" s="7" t="s">
        <v>82</v>
      </c>
      <c r="D60" s="24"/>
      <c r="E60" s="19"/>
      <c r="F60" s="38" t="s">
        <v>81</v>
      </c>
      <c r="G60" s="19"/>
      <c r="H60" s="19"/>
      <c r="I60" s="19"/>
      <c r="J60" s="19"/>
      <c r="K60" s="18"/>
      <c r="L60" s="18"/>
      <c r="M60" s="18"/>
      <c r="N60" s="18"/>
      <c r="O60" s="18"/>
      <c r="P60" s="25">
        <v>-10088</v>
      </c>
      <c r="Q60" s="26"/>
      <c r="R60" s="233" t="s">
        <v>127</v>
      </c>
      <c r="S60" s="234"/>
      <c r="T60" s="234"/>
      <c r="U60" s="234"/>
      <c r="V60" s="234"/>
      <c r="W60" s="234"/>
      <c r="X60" s="234"/>
      <c r="Y60" s="235"/>
      <c r="Z60" s="42">
        <v>99439363</v>
      </c>
      <c r="AA60" s="43"/>
      <c r="AD60" s="9">
        <f>IF(COUNTIF(AD61:AD69,"-")=COUNTA(AD61:AD69),"-",SUM(AD61:AD64,AD67:AD69))</f>
        <v>10597377962</v>
      </c>
      <c r="BB60" s="223"/>
      <c r="BC60" s="223"/>
    </row>
    <row r="61" spans="1:55" ht="14.65" customHeight="1" thickBot="1" x14ac:dyDescent="0.2">
      <c r="A61" s="7" t="s">
        <v>84</v>
      </c>
      <c r="D61" s="236" t="s">
        <v>2</v>
      </c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8"/>
      <c r="P61" s="44">
        <v>181627066</v>
      </c>
      <c r="Q61" s="45"/>
      <c r="R61" s="239" t="s">
        <v>323</v>
      </c>
      <c r="S61" s="240"/>
      <c r="T61" s="240"/>
      <c r="U61" s="240"/>
      <c r="V61" s="240"/>
      <c r="W61" s="240"/>
      <c r="X61" s="240"/>
      <c r="Y61" s="241"/>
      <c r="Z61" s="44">
        <v>181627066</v>
      </c>
      <c r="AA61" s="46"/>
      <c r="AD61" s="9">
        <v>4495455729</v>
      </c>
      <c r="BB61" s="223"/>
      <c r="BC61" s="223"/>
    </row>
    <row r="62" spans="1:55" ht="14.65" customHeight="1" x14ac:dyDescent="0.15">
      <c r="A62" s="7" t="s">
        <v>86</v>
      </c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Z62" s="18"/>
      <c r="AA62" s="18"/>
      <c r="AD62" s="9">
        <v>1091326386</v>
      </c>
      <c r="BB62" s="223"/>
      <c r="BC62" s="223"/>
    </row>
    <row r="63" spans="1:55" ht="14.65" customHeight="1" x14ac:dyDescent="0.15">
      <c r="A63" s="7">
        <v>1500000</v>
      </c>
      <c r="D63" s="48"/>
      <c r="E63" s="49" t="s">
        <v>324</v>
      </c>
      <c r="F63" s="48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Z63" s="47"/>
      <c r="AA63" s="47"/>
      <c r="AD63" s="9">
        <v>0</v>
      </c>
      <c r="BB63" s="223"/>
      <c r="BC63" s="223"/>
    </row>
    <row r="64" spans="1:55" ht="14.65" customHeight="1" x14ac:dyDescent="0.15">
      <c r="A64" s="7" t="s">
        <v>89</v>
      </c>
      <c r="AD64" s="9">
        <f>IF(COUNTIF(AD65:AD66,"-")=COUNTA(AD65:AD66),"-",SUM(AD65:AD66))</f>
        <v>4900720579</v>
      </c>
      <c r="BB64" s="223"/>
      <c r="BC64" s="223"/>
    </row>
    <row r="65" spans="1:55" ht="14.65" customHeight="1" x14ac:dyDescent="0.15">
      <c r="A65" s="7" t="s">
        <v>90</v>
      </c>
      <c r="AD65" s="9">
        <v>4670921776</v>
      </c>
      <c r="BB65" s="223"/>
      <c r="BC65" s="223"/>
    </row>
    <row r="66" spans="1:55" ht="14.65" customHeight="1" x14ac:dyDescent="0.15">
      <c r="A66" s="7" t="s">
        <v>92</v>
      </c>
      <c r="AD66" s="9">
        <v>229798803</v>
      </c>
      <c r="BB66" s="223"/>
      <c r="BC66" s="223"/>
    </row>
    <row r="67" spans="1:55" ht="14.65" customHeight="1" x14ac:dyDescent="0.15">
      <c r="A67" s="7" t="s">
        <v>93</v>
      </c>
      <c r="AD67" s="9">
        <v>79387560</v>
      </c>
      <c r="BB67" s="223"/>
      <c r="BC67" s="223"/>
    </row>
    <row r="68" spans="1:55" ht="14.65" customHeight="1" x14ac:dyDescent="0.15">
      <c r="A68" s="7" t="s">
        <v>95</v>
      </c>
      <c r="AD68" s="9">
        <v>40575884</v>
      </c>
      <c r="BB68" s="223"/>
      <c r="BC68" s="223"/>
    </row>
    <row r="69" spans="1:55" ht="14.65" customHeight="1" x14ac:dyDescent="0.15">
      <c r="A69" s="7" t="s">
        <v>96</v>
      </c>
      <c r="AD69" s="9">
        <v>-10088176</v>
      </c>
      <c r="BB69" s="223"/>
      <c r="BC69" s="223"/>
    </row>
    <row r="70" spans="1:55" ht="16.5" customHeight="1" x14ac:dyDescent="0.15">
      <c r="A70" s="7">
        <v>1565000</v>
      </c>
      <c r="B70" s="7" t="s">
        <v>126</v>
      </c>
      <c r="AD70" s="9">
        <v>0</v>
      </c>
      <c r="AE70" s="9">
        <f>IF(AND(AE24="-",AE25="-",AE26="-"),"-",SUM(AE24,AE25,AE26))</f>
        <v>99439362567</v>
      </c>
      <c r="BB70" s="223"/>
      <c r="BC70" s="223"/>
    </row>
    <row r="71" spans="1:55" ht="14.65" customHeight="1" x14ac:dyDescent="0.15">
      <c r="A71" s="7" t="s">
        <v>1</v>
      </c>
      <c r="B71" s="7" t="s">
        <v>97</v>
      </c>
      <c r="AD71" s="9">
        <f>IF(AND(AD7="-",AD60="-",AD70="-"),"-",SUM(AD7,AD60,AD70))</f>
        <v>27796672826</v>
      </c>
      <c r="AE71" s="9">
        <f>IF(AND(AE22="-",AE70="-"),"-",SUM(AE22,AE70))</f>
        <v>181627065738</v>
      </c>
      <c r="BB71" s="223"/>
      <c r="BC71" s="223"/>
    </row>
    <row r="72" spans="1:55" ht="9.75" customHeight="1" x14ac:dyDescent="0.15"/>
    <row r="73" spans="1:55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59:Y59"/>
    <mergeCell ref="R60:Y60"/>
    <mergeCell ref="D61:O61"/>
    <mergeCell ref="R61:Y61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B41"/>
  <sheetViews>
    <sheetView view="pageBreakPreview" topLeftCell="B1" zoomScaleNormal="85" zoomScaleSheetLayoutView="100" workbookViewId="0">
      <selection activeCell="B26" sqref="A26:XFD26"/>
    </sheetView>
  </sheetViews>
  <sheetFormatPr defaultRowHeight="13.5" x14ac:dyDescent="0.15"/>
  <cols>
    <col min="1" max="1" width="0" style="52" hidden="1" customWidth="1"/>
    <col min="2" max="2" width="0.625" style="6" customWidth="1"/>
    <col min="3" max="3" width="1.25" style="82" customWidth="1"/>
    <col min="4" max="12" width="2.125" style="82" customWidth="1"/>
    <col min="13" max="13" width="18.375" style="82" customWidth="1"/>
    <col min="14" max="14" width="21.625" style="82" bestFit="1" customWidth="1"/>
    <col min="15" max="15" width="2.5" style="82" customWidth="1"/>
    <col min="16" max="16" width="0.625" style="82" customWidth="1"/>
    <col min="17" max="17" width="9" style="6"/>
    <col min="18" max="18" width="0" style="6" hidden="1" customWidth="1"/>
    <col min="19" max="16384" width="9" style="6"/>
  </cols>
  <sheetData>
    <row r="1" spans="1:54" x14ac:dyDescent="0.15">
      <c r="A1" s="1"/>
      <c r="C1" s="50"/>
      <c r="D1" s="50"/>
      <c r="E1" s="50"/>
      <c r="F1" s="50"/>
      <c r="G1" s="50"/>
      <c r="H1" s="50"/>
      <c r="I1" s="50"/>
      <c r="J1" s="3"/>
      <c r="K1" s="3"/>
      <c r="L1" s="3"/>
      <c r="M1" s="3"/>
      <c r="N1" s="3"/>
      <c r="O1" s="3"/>
      <c r="P1" s="51"/>
    </row>
    <row r="2" spans="1:54" ht="24" x14ac:dyDescent="0.2">
      <c r="C2" s="247" t="s">
        <v>346</v>
      </c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53"/>
    </row>
    <row r="3" spans="1:54" ht="17.25" x14ac:dyDescent="0.2">
      <c r="C3" s="248" t="s">
        <v>336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53"/>
    </row>
    <row r="4" spans="1:54" ht="17.25" x14ac:dyDescent="0.2">
      <c r="C4" s="248" t="s">
        <v>337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53"/>
    </row>
    <row r="5" spans="1:54" ht="18" thickBot="1" x14ac:dyDescent="0.25">
      <c r="C5" s="54"/>
      <c r="D5" s="53"/>
      <c r="E5" s="53"/>
      <c r="F5" s="53"/>
      <c r="G5" s="53"/>
      <c r="H5" s="53"/>
      <c r="I5" s="53"/>
      <c r="J5" s="53"/>
      <c r="K5" s="53"/>
      <c r="L5" s="53"/>
      <c r="M5" s="55"/>
      <c r="N5" s="53"/>
      <c r="O5" s="55" t="s">
        <v>335</v>
      </c>
      <c r="P5" s="53"/>
    </row>
    <row r="6" spans="1:54" ht="18" thickBot="1" x14ac:dyDescent="0.25">
      <c r="A6" s="52" t="s">
        <v>311</v>
      </c>
      <c r="C6" s="249" t="s">
        <v>0</v>
      </c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1" t="s">
        <v>313</v>
      </c>
      <c r="O6" s="252"/>
      <c r="P6" s="53"/>
    </row>
    <row r="7" spans="1:54" x14ac:dyDescent="0.15">
      <c r="A7" s="52" t="s">
        <v>136</v>
      </c>
      <c r="C7" s="56"/>
      <c r="D7" s="57" t="s">
        <v>137</v>
      </c>
      <c r="E7" s="57"/>
      <c r="F7" s="58"/>
      <c r="G7" s="57"/>
      <c r="H7" s="57"/>
      <c r="I7" s="57"/>
      <c r="J7" s="57"/>
      <c r="K7" s="58"/>
      <c r="L7" s="58"/>
      <c r="M7" s="58"/>
      <c r="N7" s="59">
        <v>47199434</v>
      </c>
      <c r="O7" s="60" t="s">
        <v>338</v>
      </c>
      <c r="P7" s="61"/>
      <c r="R7" s="6">
        <f>IF(AND(R8="-",R23="-"),"-",SUM(R8,R23))</f>
        <v>47199433703</v>
      </c>
      <c r="BB7" s="220"/>
    </row>
    <row r="8" spans="1:54" x14ac:dyDescent="0.15">
      <c r="A8" s="52" t="s">
        <v>138</v>
      </c>
      <c r="C8" s="56"/>
      <c r="D8" s="57"/>
      <c r="E8" s="57" t="s">
        <v>139</v>
      </c>
      <c r="F8" s="57"/>
      <c r="G8" s="57"/>
      <c r="H8" s="57"/>
      <c r="I8" s="57"/>
      <c r="J8" s="57"/>
      <c r="K8" s="58"/>
      <c r="L8" s="58"/>
      <c r="M8" s="58"/>
      <c r="N8" s="59">
        <v>22566509</v>
      </c>
      <c r="O8" s="62" t="s">
        <v>338</v>
      </c>
      <c r="P8" s="61"/>
      <c r="R8" s="6">
        <f>IF(COUNTIF(R9:R22,"-")=COUNTA(R9:R22),"-",SUM(R9,R14,R19))</f>
        <v>22566508906</v>
      </c>
      <c r="BB8" s="220"/>
    </row>
    <row r="9" spans="1:54" x14ac:dyDescent="0.15">
      <c r="A9" s="52" t="s">
        <v>140</v>
      </c>
      <c r="C9" s="56"/>
      <c r="D9" s="57"/>
      <c r="E9" s="57"/>
      <c r="F9" s="57" t="s">
        <v>141</v>
      </c>
      <c r="G9" s="57"/>
      <c r="H9" s="57"/>
      <c r="I9" s="57"/>
      <c r="J9" s="57"/>
      <c r="K9" s="58"/>
      <c r="L9" s="58"/>
      <c r="M9" s="58"/>
      <c r="N9" s="59">
        <v>7185335</v>
      </c>
      <c r="O9" s="62" t="s">
        <v>338</v>
      </c>
      <c r="P9" s="61"/>
      <c r="R9" s="6">
        <f>IF(COUNTIF(R10:R13,"-")=COUNTA(R10:R13),"-",SUM(R10:R13))</f>
        <v>7185335148</v>
      </c>
      <c r="BB9" s="220"/>
    </row>
    <row r="10" spans="1:54" x14ac:dyDescent="0.15">
      <c r="A10" s="52" t="s">
        <v>142</v>
      </c>
      <c r="C10" s="56"/>
      <c r="D10" s="57"/>
      <c r="E10" s="57"/>
      <c r="F10" s="57"/>
      <c r="G10" s="57" t="s">
        <v>143</v>
      </c>
      <c r="H10" s="57"/>
      <c r="I10" s="57"/>
      <c r="J10" s="57"/>
      <c r="K10" s="58"/>
      <c r="L10" s="58"/>
      <c r="M10" s="58"/>
      <c r="N10" s="59">
        <v>5026336</v>
      </c>
      <c r="O10" s="62"/>
      <c r="P10" s="61"/>
      <c r="R10" s="6">
        <v>5026335553</v>
      </c>
      <c r="BB10" s="220"/>
    </row>
    <row r="11" spans="1:54" x14ac:dyDescent="0.15">
      <c r="A11" s="52" t="s">
        <v>144</v>
      </c>
      <c r="C11" s="56"/>
      <c r="D11" s="57"/>
      <c r="E11" s="57"/>
      <c r="F11" s="57"/>
      <c r="G11" s="57" t="s">
        <v>145</v>
      </c>
      <c r="H11" s="57"/>
      <c r="I11" s="57"/>
      <c r="J11" s="57"/>
      <c r="K11" s="58"/>
      <c r="L11" s="58"/>
      <c r="M11" s="58"/>
      <c r="N11" s="59">
        <v>367682</v>
      </c>
      <c r="O11" s="62"/>
      <c r="P11" s="61"/>
      <c r="R11" s="6">
        <v>367681756</v>
      </c>
      <c r="BB11" s="220"/>
    </row>
    <row r="12" spans="1:54" x14ac:dyDescent="0.15">
      <c r="A12" s="52" t="s">
        <v>146</v>
      </c>
      <c r="C12" s="56"/>
      <c r="D12" s="57"/>
      <c r="E12" s="57"/>
      <c r="F12" s="57"/>
      <c r="G12" s="57" t="s">
        <v>147</v>
      </c>
      <c r="H12" s="57"/>
      <c r="I12" s="57"/>
      <c r="J12" s="57"/>
      <c r="K12" s="58"/>
      <c r="L12" s="58"/>
      <c r="M12" s="58"/>
      <c r="N12" s="59">
        <v>344770</v>
      </c>
      <c r="O12" s="62"/>
      <c r="P12" s="61"/>
      <c r="R12" s="6">
        <v>344770307</v>
      </c>
      <c r="BB12" s="220"/>
    </row>
    <row r="13" spans="1:54" x14ac:dyDescent="0.15">
      <c r="A13" s="52" t="s">
        <v>148</v>
      </c>
      <c r="C13" s="56"/>
      <c r="D13" s="57"/>
      <c r="E13" s="57"/>
      <c r="F13" s="57"/>
      <c r="G13" s="57" t="s">
        <v>36</v>
      </c>
      <c r="H13" s="57"/>
      <c r="I13" s="57"/>
      <c r="J13" s="57"/>
      <c r="K13" s="58"/>
      <c r="L13" s="58"/>
      <c r="M13" s="58"/>
      <c r="N13" s="59">
        <v>1446548</v>
      </c>
      <c r="O13" s="62"/>
      <c r="P13" s="61"/>
      <c r="R13" s="6">
        <v>1446547532</v>
      </c>
      <c r="BB13" s="220"/>
    </row>
    <row r="14" spans="1:54" x14ac:dyDescent="0.15">
      <c r="A14" s="52" t="s">
        <v>149</v>
      </c>
      <c r="C14" s="56"/>
      <c r="D14" s="57"/>
      <c r="E14" s="57"/>
      <c r="F14" s="57" t="s">
        <v>150</v>
      </c>
      <c r="G14" s="57"/>
      <c r="H14" s="57"/>
      <c r="I14" s="57"/>
      <c r="J14" s="57"/>
      <c r="K14" s="58"/>
      <c r="L14" s="58"/>
      <c r="M14" s="58"/>
      <c r="N14" s="59">
        <v>14298041</v>
      </c>
      <c r="O14" s="62" t="s">
        <v>338</v>
      </c>
      <c r="P14" s="61"/>
      <c r="R14" s="6">
        <f>IF(COUNTIF(R15:R18,"-")=COUNTA(R15:R18),"-",SUM(R15:R18))</f>
        <v>14298041471</v>
      </c>
      <c r="BB14" s="220"/>
    </row>
    <row r="15" spans="1:54" x14ac:dyDescent="0.15">
      <c r="A15" s="52" t="s">
        <v>151</v>
      </c>
      <c r="C15" s="56"/>
      <c r="D15" s="57"/>
      <c r="E15" s="57"/>
      <c r="F15" s="57"/>
      <c r="G15" s="57" t="s">
        <v>152</v>
      </c>
      <c r="H15" s="57"/>
      <c r="I15" s="57"/>
      <c r="J15" s="57"/>
      <c r="K15" s="58"/>
      <c r="L15" s="58"/>
      <c r="M15" s="58"/>
      <c r="N15" s="59">
        <v>7047618</v>
      </c>
      <c r="O15" s="62"/>
      <c r="P15" s="61"/>
      <c r="R15" s="6">
        <v>7047617819</v>
      </c>
      <c r="BB15" s="220"/>
    </row>
    <row r="16" spans="1:54" x14ac:dyDescent="0.15">
      <c r="A16" s="52" t="s">
        <v>153</v>
      </c>
      <c r="C16" s="56"/>
      <c r="D16" s="57"/>
      <c r="E16" s="57"/>
      <c r="F16" s="57"/>
      <c r="G16" s="57" t="s">
        <v>154</v>
      </c>
      <c r="H16" s="57"/>
      <c r="I16" s="57"/>
      <c r="J16" s="57"/>
      <c r="K16" s="58"/>
      <c r="L16" s="58"/>
      <c r="M16" s="58"/>
      <c r="N16" s="59">
        <v>608245</v>
      </c>
      <c r="O16" s="62"/>
      <c r="P16" s="61"/>
      <c r="R16" s="6">
        <v>608245476</v>
      </c>
      <c r="BB16" s="220"/>
    </row>
    <row r="17" spans="1:54" x14ac:dyDescent="0.15">
      <c r="A17" s="52" t="s">
        <v>155</v>
      </c>
      <c r="C17" s="56"/>
      <c r="D17" s="57"/>
      <c r="E17" s="57"/>
      <c r="F17" s="57"/>
      <c r="G17" s="57" t="s">
        <v>156</v>
      </c>
      <c r="H17" s="57"/>
      <c r="I17" s="57"/>
      <c r="J17" s="57"/>
      <c r="K17" s="58"/>
      <c r="L17" s="58"/>
      <c r="M17" s="58"/>
      <c r="N17" s="59">
        <v>5890812</v>
      </c>
      <c r="O17" s="62"/>
      <c r="P17" s="61"/>
      <c r="R17" s="6">
        <v>5890811529</v>
      </c>
      <c r="BB17" s="220"/>
    </row>
    <row r="18" spans="1:54" x14ac:dyDescent="0.15">
      <c r="A18" s="52" t="s">
        <v>157</v>
      </c>
      <c r="C18" s="56"/>
      <c r="D18" s="57"/>
      <c r="E18" s="57"/>
      <c r="F18" s="57"/>
      <c r="G18" s="57" t="s">
        <v>36</v>
      </c>
      <c r="H18" s="57"/>
      <c r="I18" s="57"/>
      <c r="J18" s="57"/>
      <c r="K18" s="58"/>
      <c r="L18" s="58"/>
      <c r="M18" s="58"/>
      <c r="N18" s="59">
        <v>751367</v>
      </c>
      <c r="O18" s="62"/>
      <c r="P18" s="61"/>
      <c r="R18" s="6">
        <v>751366647</v>
      </c>
      <c r="BB18" s="220"/>
    </row>
    <row r="19" spans="1:54" x14ac:dyDescent="0.15">
      <c r="A19" s="52" t="s">
        <v>158</v>
      </c>
      <c r="C19" s="56"/>
      <c r="D19" s="57"/>
      <c r="E19" s="57"/>
      <c r="F19" s="57" t="s">
        <v>159</v>
      </c>
      <c r="G19" s="57"/>
      <c r="H19" s="57"/>
      <c r="I19" s="57"/>
      <c r="J19" s="57"/>
      <c r="K19" s="58"/>
      <c r="L19" s="58"/>
      <c r="M19" s="58"/>
      <c r="N19" s="59">
        <v>1083132</v>
      </c>
      <c r="O19" s="62" t="s">
        <v>338</v>
      </c>
      <c r="P19" s="61"/>
      <c r="R19" s="6">
        <f>IF(COUNTIF(R20:R22,"-")=COUNTA(R20:R22),"-",SUM(R20:R22))</f>
        <v>1083132287</v>
      </c>
      <c r="BB19" s="220"/>
    </row>
    <row r="20" spans="1:54" x14ac:dyDescent="0.15">
      <c r="A20" s="52" t="s">
        <v>160</v>
      </c>
      <c r="C20" s="56"/>
      <c r="D20" s="57"/>
      <c r="E20" s="57"/>
      <c r="F20" s="58"/>
      <c r="G20" s="58" t="s">
        <v>161</v>
      </c>
      <c r="H20" s="58"/>
      <c r="I20" s="57"/>
      <c r="J20" s="57"/>
      <c r="K20" s="58"/>
      <c r="L20" s="58"/>
      <c r="M20" s="58"/>
      <c r="N20" s="59">
        <v>668735</v>
      </c>
      <c r="O20" s="62"/>
      <c r="P20" s="61"/>
      <c r="R20" s="6">
        <v>668734655</v>
      </c>
      <c r="BB20" s="220"/>
    </row>
    <row r="21" spans="1:54" x14ac:dyDescent="0.15">
      <c r="A21" s="52" t="s">
        <v>162</v>
      </c>
      <c r="C21" s="56"/>
      <c r="D21" s="57"/>
      <c r="E21" s="57"/>
      <c r="F21" s="58"/>
      <c r="G21" s="57" t="s">
        <v>163</v>
      </c>
      <c r="H21" s="57"/>
      <c r="I21" s="57"/>
      <c r="J21" s="57"/>
      <c r="K21" s="58"/>
      <c r="L21" s="58"/>
      <c r="M21" s="58"/>
      <c r="N21" s="59">
        <v>67274</v>
      </c>
      <c r="O21" s="62"/>
      <c r="P21" s="61"/>
      <c r="R21" s="6">
        <v>67273830</v>
      </c>
      <c r="BB21" s="220"/>
    </row>
    <row r="22" spans="1:54" x14ac:dyDescent="0.15">
      <c r="A22" s="52" t="s">
        <v>164</v>
      </c>
      <c r="C22" s="56"/>
      <c r="D22" s="57"/>
      <c r="E22" s="57"/>
      <c r="F22" s="58"/>
      <c r="G22" s="57" t="s">
        <v>36</v>
      </c>
      <c r="H22" s="57"/>
      <c r="I22" s="57"/>
      <c r="J22" s="57"/>
      <c r="K22" s="58"/>
      <c r="L22" s="58"/>
      <c r="M22" s="58"/>
      <c r="N22" s="59">
        <v>347124</v>
      </c>
      <c r="O22" s="62"/>
      <c r="P22" s="61"/>
      <c r="R22" s="6">
        <v>347123802</v>
      </c>
      <c r="BB22" s="220"/>
    </row>
    <row r="23" spans="1:54" x14ac:dyDescent="0.15">
      <c r="A23" s="52" t="s">
        <v>165</v>
      </c>
      <c r="C23" s="56"/>
      <c r="D23" s="57"/>
      <c r="E23" s="58" t="s">
        <v>166</v>
      </c>
      <c r="F23" s="58"/>
      <c r="G23" s="57"/>
      <c r="H23" s="57"/>
      <c r="I23" s="57"/>
      <c r="J23" s="57"/>
      <c r="K23" s="58"/>
      <c r="L23" s="58"/>
      <c r="M23" s="58"/>
      <c r="N23" s="59">
        <v>24632925</v>
      </c>
      <c r="O23" s="62" t="s">
        <v>338</v>
      </c>
      <c r="P23" s="61"/>
      <c r="R23" s="6">
        <f>IF(COUNTIF(R24:R26,"-")=COUNTA(R24:R26),"-",SUM(R24:R26))</f>
        <v>24632924797</v>
      </c>
      <c r="BB23" s="220"/>
    </row>
    <row r="24" spans="1:54" x14ac:dyDescent="0.15">
      <c r="A24" s="52" t="s">
        <v>167</v>
      </c>
      <c r="C24" s="56"/>
      <c r="D24" s="57"/>
      <c r="E24" s="57"/>
      <c r="F24" s="57" t="s">
        <v>168</v>
      </c>
      <c r="G24" s="57"/>
      <c r="H24" s="57"/>
      <c r="I24" s="57"/>
      <c r="J24" s="57"/>
      <c r="K24" s="58"/>
      <c r="L24" s="58"/>
      <c r="M24" s="58"/>
      <c r="N24" s="59">
        <v>13167033</v>
      </c>
      <c r="O24" s="62"/>
      <c r="P24" s="61"/>
      <c r="R24" s="6">
        <v>13167033354</v>
      </c>
      <c r="BB24" s="220"/>
    </row>
    <row r="25" spans="1:54" x14ac:dyDescent="0.15">
      <c r="A25" s="52" t="s">
        <v>169</v>
      </c>
      <c r="C25" s="56"/>
      <c r="D25" s="57"/>
      <c r="E25" s="57"/>
      <c r="F25" s="57" t="s">
        <v>170</v>
      </c>
      <c r="G25" s="57"/>
      <c r="H25" s="57"/>
      <c r="I25" s="57"/>
      <c r="J25" s="57"/>
      <c r="K25" s="58"/>
      <c r="L25" s="58"/>
      <c r="M25" s="58"/>
      <c r="N25" s="59">
        <v>11457758</v>
      </c>
      <c r="O25" s="62"/>
      <c r="P25" s="61"/>
      <c r="R25" s="6">
        <v>11457757984</v>
      </c>
      <c r="BB25" s="220"/>
    </row>
    <row r="26" spans="1:54" x14ac:dyDescent="0.15">
      <c r="A26" s="52" t="s">
        <v>171</v>
      </c>
      <c r="C26" s="56"/>
      <c r="D26" s="57"/>
      <c r="E26" s="57"/>
      <c r="F26" s="57" t="s">
        <v>36</v>
      </c>
      <c r="G26" s="57"/>
      <c r="H26" s="57"/>
      <c r="I26" s="57"/>
      <c r="J26" s="57"/>
      <c r="K26" s="58"/>
      <c r="L26" s="58"/>
      <c r="M26" s="58"/>
      <c r="N26" s="59">
        <v>8133</v>
      </c>
      <c r="O26" s="62"/>
      <c r="P26" s="61"/>
      <c r="R26" s="6">
        <v>8133459</v>
      </c>
      <c r="BB26" s="220"/>
    </row>
    <row r="27" spans="1:54" x14ac:dyDescent="0.15">
      <c r="A27" s="52" t="s">
        <v>172</v>
      </c>
      <c r="C27" s="56"/>
      <c r="D27" s="57" t="s">
        <v>173</v>
      </c>
      <c r="E27" s="57"/>
      <c r="F27" s="57"/>
      <c r="G27" s="57"/>
      <c r="H27" s="57"/>
      <c r="I27" s="57"/>
      <c r="J27" s="57"/>
      <c r="K27" s="58"/>
      <c r="L27" s="58"/>
      <c r="M27" s="58"/>
      <c r="N27" s="59">
        <v>6190532</v>
      </c>
      <c r="O27" s="62"/>
      <c r="P27" s="61"/>
      <c r="R27" s="6">
        <f>IF(COUNTIF(R28:R29,"-")=COUNTA(R28:R29),"-",SUM(R28:R29))</f>
        <v>6190532459</v>
      </c>
      <c r="BB27" s="220"/>
    </row>
    <row r="28" spans="1:54" x14ac:dyDescent="0.15">
      <c r="A28" s="52" t="s">
        <v>174</v>
      </c>
      <c r="C28" s="56"/>
      <c r="D28" s="57"/>
      <c r="E28" s="57" t="s">
        <v>175</v>
      </c>
      <c r="F28" s="57"/>
      <c r="G28" s="57"/>
      <c r="H28" s="57"/>
      <c r="I28" s="57"/>
      <c r="J28" s="57"/>
      <c r="K28" s="63"/>
      <c r="L28" s="63"/>
      <c r="M28" s="63"/>
      <c r="N28" s="59">
        <v>3733922</v>
      </c>
      <c r="O28" s="62"/>
      <c r="P28" s="61"/>
      <c r="R28" s="6">
        <v>3733922260</v>
      </c>
      <c r="BB28" s="220"/>
    </row>
    <row r="29" spans="1:54" x14ac:dyDescent="0.15">
      <c r="A29" s="52" t="s">
        <v>176</v>
      </c>
      <c r="C29" s="56"/>
      <c r="D29" s="57"/>
      <c r="E29" s="57" t="s">
        <v>36</v>
      </c>
      <c r="F29" s="57"/>
      <c r="G29" s="58"/>
      <c r="H29" s="57"/>
      <c r="I29" s="57"/>
      <c r="J29" s="57"/>
      <c r="K29" s="63"/>
      <c r="L29" s="63"/>
      <c r="M29" s="63"/>
      <c r="N29" s="59">
        <v>2456610</v>
      </c>
      <c r="O29" s="62"/>
      <c r="P29" s="61"/>
      <c r="R29" s="6">
        <v>2456610199</v>
      </c>
      <c r="BB29" s="220"/>
    </row>
    <row r="30" spans="1:54" x14ac:dyDescent="0.15">
      <c r="A30" s="52" t="s">
        <v>134</v>
      </c>
      <c r="C30" s="64" t="s">
        <v>135</v>
      </c>
      <c r="D30" s="65"/>
      <c r="E30" s="65"/>
      <c r="F30" s="65"/>
      <c r="G30" s="65"/>
      <c r="H30" s="65"/>
      <c r="I30" s="65"/>
      <c r="J30" s="65"/>
      <c r="K30" s="66"/>
      <c r="L30" s="66"/>
      <c r="M30" s="66"/>
      <c r="N30" s="67">
        <v>-41008901</v>
      </c>
      <c r="O30" s="68" t="s">
        <v>338</v>
      </c>
      <c r="P30" s="61"/>
      <c r="R30" s="6">
        <f>IF(COUNTIF(R7:R27,"-")=COUNTA(R7:R27),"-",SUM(R27)-SUM(R7))</f>
        <v>-41008901244</v>
      </c>
      <c r="BB30" s="220"/>
    </row>
    <row r="31" spans="1:54" x14ac:dyDescent="0.15">
      <c r="A31" s="52" t="s">
        <v>179</v>
      </c>
      <c r="C31" s="56"/>
      <c r="D31" s="57" t="s">
        <v>180</v>
      </c>
      <c r="E31" s="57"/>
      <c r="F31" s="58"/>
      <c r="G31" s="57"/>
      <c r="H31" s="57"/>
      <c r="I31" s="57"/>
      <c r="J31" s="57"/>
      <c r="K31" s="58"/>
      <c r="L31" s="58"/>
      <c r="M31" s="58"/>
      <c r="N31" s="59">
        <v>280903</v>
      </c>
      <c r="O31" s="60" t="s">
        <v>338</v>
      </c>
      <c r="P31" s="61"/>
      <c r="R31" s="6">
        <f>IF(COUNTIF(R32:R35,"-")=COUNTA(R32:R35),"-",SUM(R32:R35))</f>
        <v>280903179</v>
      </c>
      <c r="BB31" s="220"/>
    </row>
    <row r="32" spans="1:54" x14ac:dyDescent="0.15">
      <c r="A32" s="52" t="s">
        <v>181</v>
      </c>
      <c r="C32" s="56"/>
      <c r="D32" s="57"/>
      <c r="E32" s="58" t="s">
        <v>182</v>
      </c>
      <c r="F32" s="58"/>
      <c r="G32" s="57"/>
      <c r="H32" s="57"/>
      <c r="I32" s="57"/>
      <c r="J32" s="57"/>
      <c r="K32" s="58"/>
      <c r="L32" s="58"/>
      <c r="M32" s="58"/>
      <c r="N32" s="59">
        <v>86036</v>
      </c>
      <c r="O32" s="62"/>
      <c r="P32" s="61"/>
      <c r="R32" s="6">
        <v>86036472</v>
      </c>
      <c r="BB32" s="220"/>
    </row>
    <row r="33" spans="1:54" x14ac:dyDescent="0.15">
      <c r="A33" s="52" t="s">
        <v>183</v>
      </c>
      <c r="C33" s="56"/>
      <c r="D33" s="57"/>
      <c r="E33" s="58" t="s">
        <v>184</v>
      </c>
      <c r="F33" s="58"/>
      <c r="G33" s="57"/>
      <c r="H33" s="57"/>
      <c r="I33" s="57"/>
      <c r="J33" s="57"/>
      <c r="K33" s="58"/>
      <c r="L33" s="58"/>
      <c r="M33" s="58"/>
      <c r="N33" s="59">
        <v>22849</v>
      </c>
      <c r="O33" s="62"/>
      <c r="P33" s="61"/>
      <c r="R33" s="6">
        <v>22849268</v>
      </c>
      <c r="BB33" s="220"/>
    </row>
    <row r="34" spans="1:54" x14ac:dyDescent="0.15">
      <c r="A34" s="52" t="s">
        <v>185</v>
      </c>
      <c r="C34" s="56"/>
      <c r="D34" s="57"/>
      <c r="E34" s="57" t="s">
        <v>186</v>
      </c>
      <c r="F34" s="57"/>
      <c r="G34" s="57"/>
      <c r="H34" s="57"/>
      <c r="I34" s="57"/>
      <c r="J34" s="57"/>
      <c r="K34" s="58"/>
      <c r="L34" s="58"/>
      <c r="M34" s="58"/>
      <c r="N34" s="226" t="s">
        <v>347</v>
      </c>
      <c r="O34" s="62"/>
      <c r="P34" s="61"/>
      <c r="R34" s="6">
        <v>0</v>
      </c>
      <c r="BB34" s="220"/>
    </row>
    <row r="35" spans="1:54" x14ac:dyDescent="0.15">
      <c r="A35" s="52" t="s">
        <v>187</v>
      </c>
      <c r="C35" s="56"/>
      <c r="D35" s="57"/>
      <c r="E35" s="57" t="s">
        <v>36</v>
      </c>
      <c r="F35" s="57"/>
      <c r="G35" s="57"/>
      <c r="H35" s="57"/>
      <c r="I35" s="57"/>
      <c r="J35" s="57"/>
      <c r="K35" s="58"/>
      <c r="L35" s="58"/>
      <c r="M35" s="58"/>
      <c r="N35" s="59">
        <v>172017</v>
      </c>
      <c r="O35" s="62"/>
      <c r="P35" s="61"/>
      <c r="R35" s="6">
        <v>172017439</v>
      </c>
      <c r="BB35" s="220"/>
    </row>
    <row r="36" spans="1:54" x14ac:dyDescent="0.15">
      <c r="A36" s="52" t="s">
        <v>188</v>
      </c>
      <c r="C36" s="56"/>
      <c r="D36" s="57" t="s">
        <v>189</v>
      </c>
      <c r="E36" s="57"/>
      <c r="F36" s="57"/>
      <c r="G36" s="57"/>
      <c r="H36" s="57"/>
      <c r="I36" s="57"/>
      <c r="J36" s="57"/>
      <c r="K36" s="63"/>
      <c r="L36" s="63"/>
      <c r="M36" s="63"/>
      <c r="N36" s="59">
        <v>299000</v>
      </c>
      <c r="O36" s="60" t="s">
        <v>338</v>
      </c>
      <c r="P36" s="61"/>
      <c r="R36" s="6">
        <f>IF(COUNTIF(R37:R38,"-")=COUNTA(R37:R38),"-",SUM(R37:R38))</f>
        <v>298999803</v>
      </c>
      <c r="BB36" s="220"/>
    </row>
    <row r="37" spans="1:54" x14ac:dyDescent="0.15">
      <c r="A37" s="52" t="s">
        <v>190</v>
      </c>
      <c r="C37" s="56"/>
      <c r="D37" s="57"/>
      <c r="E37" s="57" t="s">
        <v>191</v>
      </c>
      <c r="F37" s="57"/>
      <c r="G37" s="57"/>
      <c r="H37" s="57"/>
      <c r="I37" s="57"/>
      <c r="J37" s="57"/>
      <c r="K37" s="63"/>
      <c r="L37" s="63"/>
      <c r="M37" s="63"/>
      <c r="N37" s="59">
        <v>10766</v>
      </c>
      <c r="O37" s="62"/>
      <c r="P37" s="61"/>
      <c r="R37" s="6">
        <v>10766491</v>
      </c>
      <c r="BB37" s="220"/>
    </row>
    <row r="38" spans="1:54" ht="14.25" thickBot="1" x14ac:dyDescent="0.2">
      <c r="A38" s="52" t="s">
        <v>192</v>
      </c>
      <c r="C38" s="56"/>
      <c r="D38" s="57"/>
      <c r="E38" s="57" t="s">
        <v>36</v>
      </c>
      <c r="F38" s="57"/>
      <c r="G38" s="57"/>
      <c r="H38" s="57"/>
      <c r="I38" s="57"/>
      <c r="J38" s="57"/>
      <c r="K38" s="63"/>
      <c r="L38" s="63"/>
      <c r="M38" s="63"/>
      <c r="N38" s="59">
        <v>288233</v>
      </c>
      <c r="O38" s="62"/>
      <c r="P38" s="61"/>
      <c r="R38" s="6">
        <v>288233312</v>
      </c>
      <c r="BB38" s="220"/>
    </row>
    <row r="39" spans="1:54" ht="14.25" thickBot="1" x14ac:dyDescent="0.2">
      <c r="A39" s="52" t="s">
        <v>177</v>
      </c>
      <c r="C39" s="69" t="s">
        <v>178</v>
      </c>
      <c r="D39" s="70"/>
      <c r="E39" s="70"/>
      <c r="F39" s="70"/>
      <c r="G39" s="70"/>
      <c r="H39" s="70"/>
      <c r="I39" s="70"/>
      <c r="J39" s="70"/>
      <c r="K39" s="71"/>
      <c r="L39" s="71"/>
      <c r="M39" s="71"/>
      <c r="N39" s="72">
        <v>-40990805</v>
      </c>
      <c r="O39" s="73" t="s">
        <v>338</v>
      </c>
      <c r="P39" s="61"/>
      <c r="R39" s="6">
        <f>IF(COUNTIF(R30:R38,"-")=COUNTA(R30:R38),"-",SUM(R30,R36)-SUM(R31))</f>
        <v>-40990804620</v>
      </c>
      <c r="BB39" s="220"/>
    </row>
    <row r="40" spans="1:54" s="75" customFormat="1" ht="3.75" customHeight="1" x14ac:dyDescent="0.15">
      <c r="A40" s="74"/>
      <c r="C40" s="76"/>
      <c r="D40" s="76"/>
      <c r="E40" s="77"/>
      <c r="F40" s="77"/>
      <c r="G40" s="77"/>
      <c r="H40" s="77"/>
      <c r="I40" s="77"/>
      <c r="J40" s="78"/>
      <c r="K40" s="78"/>
      <c r="L40" s="78"/>
    </row>
    <row r="41" spans="1:54" s="75" customFormat="1" ht="15.6" customHeight="1" x14ac:dyDescent="0.15">
      <c r="A41" s="74"/>
      <c r="C41" s="79"/>
      <c r="D41" s="79" t="s">
        <v>324</v>
      </c>
      <c r="E41" s="80"/>
      <c r="F41" s="80"/>
      <c r="G41" s="80"/>
      <c r="H41" s="80"/>
      <c r="I41" s="80"/>
      <c r="J41" s="81"/>
      <c r="K41" s="81"/>
      <c r="L41" s="8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8"/>
  <sheetViews>
    <sheetView showGridLines="0" view="pageBreakPreview" topLeftCell="B3" zoomScaleNormal="85" zoomScaleSheetLayoutView="100" workbookViewId="0">
      <selection activeCell="K42" sqref="K42"/>
    </sheetView>
  </sheetViews>
  <sheetFormatPr defaultRowHeight="12.75" x14ac:dyDescent="0.15"/>
  <cols>
    <col min="1" max="1" width="0" style="83" hidden="1" customWidth="1"/>
    <col min="2" max="2" width="1.125" style="85" customWidth="1"/>
    <col min="3" max="3" width="1.625" style="85" customWidth="1"/>
    <col min="4" max="9" width="2" style="85" customWidth="1"/>
    <col min="10" max="10" width="15.375" style="85" customWidth="1"/>
    <col min="11" max="11" width="21.625" style="85" bestFit="1" customWidth="1"/>
    <col min="12" max="12" width="3" style="85" bestFit="1" customWidth="1"/>
    <col min="13" max="13" width="21.625" style="85" bestFit="1" customWidth="1"/>
    <col min="14" max="14" width="3" style="85" bestFit="1" customWidth="1"/>
    <col min="15" max="15" width="21.625" style="85" bestFit="1" customWidth="1"/>
    <col min="16" max="16" width="3" style="85" bestFit="1" customWidth="1"/>
    <col min="17" max="17" width="21.625" style="85" customWidth="1"/>
    <col min="18" max="18" width="3" style="85" customWidth="1"/>
    <col min="19" max="19" width="1" style="85" customWidth="1"/>
    <col min="20" max="20" width="9" style="85"/>
    <col min="21" max="24" width="0" style="85" hidden="1" customWidth="1"/>
    <col min="25" max="16384" width="9" style="85"/>
  </cols>
  <sheetData>
    <row r="2" spans="1:24" ht="24" x14ac:dyDescent="0.25">
      <c r="B2" s="84"/>
      <c r="C2" s="270" t="s">
        <v>348</v>
      </c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</row>
    <row r="3" spans="1:24" ht="17.25" x14ac:dyDescent="0.2">
      <c r="B3" s="86"/>
      <c r="C3" s="271" t="s">
        <v>336</v>
      </c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24" ht="17.25" x14ac:dyDescent="0.2">
      <c r="B4" s="86"/>
      <c r="C4" s="271" t="s">
        <v>337</v>
      </c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</row>
    <row r="5" spans="1:24" ht="15.75" customHeight="1" thickBot="1" x14ac:dyDescent="0.2">
      <c r="B5" s="87"/>
      <c r="C5" s="88"/>
      <c r="D5" s="88"/>
      <c r="E5" s="88"/>
      <c r="F5" s="88"/>
      <c r="G5" s="88"/>
      <c r="H5" s="88"/>
      <c r="I5" s="88"/>
      <c r="J5" s="89"/>
      <c r="K5" s="88"/>
      <c r="L5" s="89"/>
      <c r="M5" s="88"/>
      <c r="N5" s="88"/>
      <c r="O5" s="88"/>
      <c r="P5" s="88"/>
      <c r="Q5" s="88"/>
      <c r="R5" s="89" t="s">
        <v>335</v>
      </c>
    </row>
    <row r="6" spans="1:24" ht="12.75" customHeight="1" x14ac:dyDescent="0.15">
      <c r="B6" s="90"/>
      <c r="C6" s="272" t="s">
        <v>0</v>
      </c>
      <c r="D6" s="273"/>
      <c r="E6" s="273"/>
      <c r="F6" s="273"/>
      <c r="G6" s="273"/>
      <c r="H6" s="273"/>
      <c r="I6" s="273"/>
      <c r="J6" s="274"/>
      <c r="K6" s="278" t="s">
        <v>325</v>
      </c>
      <c r="L6" s="273"/>
      <c r="M6" s="91"/>
      <c r="N6" s="91"/>
      <c r="O6" s="91"/>
      <c r="P6" s="91"/>
      <c r="Q6" s="91"/>
      <c r="R6" s="92"/>
    </row>
    <row r="7" spans="1:24" ht="29.25" customHeight="1" thickBot="1" x14ac:dyDescent="0.2">
      <c r="A7" s="83" t="s">
        <v>311</v>
      </c>
      <c r="B7" s="90"/>
      <c r="C7" s="275"/>
      <c r="D7" s="276"/>
      <c r="E7" s="276"/>
      <c r="F7" s="276"/>
      <c r="G7" s="276"/>
      <c r="H7" s="276"/>
      <c r="I7" s="276"/>
      <c r="J7" s="277"/>
      <c r="K7" s="279"/>
      <c r="L7" s="276"/>
      <c r="M7" s="280" t="s">
        <v>326</v>
      </c>
      <c r="N7" s="281"/>
      <c r="O7" s="280" t="s">
        <v>327</v>
      </c>
      <c r="P7" s="281"/>
      <c r="Q7" s="280" t="s">
        <v>133</v>
      </c>
      <c r="R7" s="282"/>
    </row>
    <row r="8" spans="1:24" ht="15.95" customHeight="1" x14ac:dyDescent="0.15">
      <c r="A8" s="83" t="s">
        <v>193</v>
      </c>
      <c r="B8" s="93"/>
      <c r="C8" s="94" t="s">
        <v>194</v>
      </c>
      <c r="D8" s="95"/>
      <c r="E8" s="95"/>
      <c r="F8" s="95"/>
      <c r="G8" s="95"/>
      <c r="H8" s="95"/>
      <c r="I8" s="95"/>
      <c r="J8" s="96"/>
      <c r="K8" s="97">
        <v>98104817</v>
      </c>
      <c r="L8" s="98"/>
      <c r="M8" s="97">
        <v>177438273</v>
      </c>
      <c r="N8" s="99"/>
      <c r="O8" s="97">
        <v>-79642033</v>
      </c>
      <c r="P8" s="99"/>
      <c r="Q8" s="100">
        <v>308577</v>
      </c>
      <c r="R8" s="101"/>
      <c r="U8" s="221">
        <f t="shared" ref="U8:U13" si="0">IF(COUNTIF(V8:X8,"-")=COUNTA(V8:X8),"-",SUM(V8:X8))</f>
        <v>98104816911</v>
      </c>
      <c r="V8" s="221">
        <v>177438273349</v>
      </c>
      <c r="W8" s="221">
        <v>-79642033337</v>
      </c>
      <c r="X8" s="221">
        <v>308576899</v>
      </c>
    </row>
    <row r="9" spans="1:24" ht="15.95" customHeight="1" x14ac:dyDescent="0.15">
      <c r="A9" s="83" t="s">
        <v>195</v>
      </c>
      <c r="B9" s="93"/>
      <c r="C9" s="24"/>
      <c r="D9" s="19" t="s">
        <v>196</v>
      </c>
      <c r="E9" s="19"/>
      <c r="F9" s="19"/>
      <c r="G9" s="19"/>
      <c r="H9" s="19"/>
      <c r="I9" s="19"/>
      <c r="J9" s="102"/>
      <c r="K9" s="103">
        <v>-40990805</v>
      </c>
      <c r="L9" s="104"/>
      <c r="M9" s="262"/>
      <c r="N9" s="263"/>
      <c r="O9" s="103">
        <v>-40990805</v>
      </c>
      <c r="P9" s="105"/>
      <c r="Q9" s="106">
        <v>0</v>
      </c>
      <c r="R9" s="107"/>
      <c r="U9" s="221">
        <f t="shared" si="0"/>
        <v>-40990804620</v>
      </c>
      <c r="V9" s="221" t="s">
        <v>11</v>
      </c>
      <c r="W9" s="221">
        <v>-40990804620</v>
      </c>
      <c r="X9" s="221">
        <v>0</v>
      </c>
    </row>
    <row r="10" spans="1:24" ht="15.95" customHeight="1" x14ac:dyDescent="0.15">
      <c r="A10" s="83" t="s">
        <v>197</v>
      </c>
      <c r="B10" s="90"/>
      <c r="C10" s="108"/>
      <c r="D10" s="102" t="s">
        <v>198</v>
      </c>
      <c r="E10" s="102"/>
      <c r="F10" s="102"/>
      <c r="G10" s="102"/>
      <c r="H10" s="102"/>
      <c r="I10" s="102"/>
      <c r="J10" s="102"/>
      <c r="K10" s="103">
        <v>41833977</v>
      </c>
      <c r="L10" s="104"/>
      <c r="M10" s="253"/>
      <c r="N10" s="254"/>
      <c r="O10" s="103">
        <v>41833977</v>
      </c>
      <c r="P10" s="105"/>
      <c r="Q10" s="106">
        <v>0</v>
      </c>
      <c r="R10" s="109"/>
      <c r="U10" s="221">
        <f t="shared" si="0"/>
        <v>41833977338</v>
      </c>
      <c r="V10" s="221" t="s">
        <v>11</v>
      </c>
      <c r="W10" s="221">
        <f>IF(COUNTIF(W11:W12,"-")=COUNTA(W11:W12),"-",SUM(W11:W12))</f>
        <v>41833977338</v>
      </c>
      <c r="X10" s="221">
        <f>IF(COUNTIF(X11:X12,"-")=COUNTA(X11:X12),"-",SUM(X11:X12))</f>
        <v>0</v>
      </c>
    </row>
    <row r="11" spans="1:24" ht="15.95" customHeight="1" x14ac:dyDescent="0.15">
      <c r="A11" s="83" t="s">
        <v>199</v>
      </c>
      <c r="B11" s="90"/>
      <c r="C11" s="110"/>
      <c r="D11" s="102"/>
      <c r="E11" s="111" t="s">
        <v>200</v>
      </c>
      <c r="F11" s="111"/>
      <c r="G11" s="111"/>
      <c r="H11" s="111"/>
      <c r="I11" s="111"/>
      <c r="J11" s="102"/>
      <c r="K11" s="103">
        <v>32191669</v>
      </c>
      <c r="L11" s="104"/>
      <c r="M11" s="253"/>
      <c r="N11" s="254"/>
      <c r="O11" s="103">
        <v>32191669</v>
      </c>
      <c r="P11" s="105"/>
      <c r="Q11" s="106">
        <v>0</v>
      </c>
      <c r="R11" s="109"/>
      <c r="U11" s="221">
        <f t="shared" si="0"/>
        <v>32191669186</v>
      </c>
      <c r="V11" s="221" t="s">
        <v>11</v>
      </c>
      <c r="W11" s="221">
        <v>32191669186</v>
      </c>
      <c r="X11" s="221">
        <v>0</v>
      </c>
    </row>
    <row r="12" spans="1:24" ht="15.95" customHeight="1" x14ac:dyDescent="0.15">
      <c r="A12" s="83" t="s">
        <v>201</v>
      </c>
      <c r="B12" s="90"/>
      <c r="C12" s="112"/>
      <c r="D12" s="113"/>
      <c r="E12" s="113" t="s">
        <v>202</v>
      </c>
      <c r="F12" s="113"/>
      <c r="G12" s="113"/>
      <c r="H12" s="113"/>
      <c r="I12" s="113"/>
      <c r="J12" s="114"/>
      <c r="K12" s="115">
        <v>9642308</v>
      </c>
      <c r="L12" s="116"/>
      <c r="M12" s="264"/>
      <c r="N12" s="265"/>
      <c r="O12" s="115">
        <v>9642308</v>
      </c>
      <c r="P12" s="117"/>
      <c r="Q12" s="118">
        <v>0</v>
      </c>
      <c r="R12" s="119"/>
      <c r="U12" s="221">
        <f t="shared" si="0"/>
        <v>9642308152</v>
      </c>
      <c r="V12" s="221" t="s">
        <v>11</v>
      </c>
      <c r="W12" s="221">
        <v>9642308152</v>
      </c>
      <c r="X12" s="221">
        <v>0</v>
      </c>
    </row>
    <row r="13" spans="1:24" ht="15.95" customHeight="1" x14ac:dyDescent="0.15">
      <c r="A13" s="83" t="s">
        <v>203</v>
      </c>
      <c r="B13" s="90"/>
      <c r="C13" s="120"/>
      <c r="D13" s="121" t="s">
        <v>204</v>
      </c>
      <c r="E13" s="122"/>
      <c r="F13" s="121"/>
      <c r="G13" s="121"/>
      <c r="H13" s="121"/>
      <c r="I13" s="121"/>
      <c r="J13" s="123"/>
      <c r="K13" s="124">
        <v>843173</v>
      </c>
      <c r="L13" s="125" t="s">
        <v>338</v>
      </c>
      <c r="M13" s="266"/>
      <c r="N13" s="267"/>
      <c r="O13" s="124">
        <v>843173</v>
      </c>
      <c r="P13" s="126" t="s">
        <v>338</v>
      </c>
      <c r="Q13" s="127">
        <v>0</v>
      </c>
      <c r="R13" s="128"/>
      <c r="U13" s="221">
        <f t="shared" si="0"/>
        <v>843172718</v>
      </c>
      <c r="V13" s="221" t="s">
        <v>11</v>
      </c>
      <c r="W13" s="221">
        <f>IF(COUNTIF(W9:W10,"-")=COUNTA(W9:W10),"-",SUM(W9:W10))</f>
        <v>843172718</v>
      </c>
      <c r="X13" s="221">
        <f>IF(COUNTIF(X9:X10,"-")=COUNTA(X9:X10),"-",SUM(X9:X10))</f>
        <v>0</v>
      </c>
    </row>
    <row r="14" spans="1:24" ht="15.95" customHeight="1" x14ac:dyDescent="0.15">
      <c r="A14" s="83" t="s">
        <v>205</v>
      </c>
      <c r="B14" s="90"/>
      <c r="C14" s="24"/>
      <c r="D14" s="129" t="s">
        <v>328</v>
      </c>
      <c r="E14" s="129"/>
      <c r="F14" s="129"/>
      <c r="G14" s="111"/>
      <c r="H14" s="111"/>
      <c r="I14" s="111"/>
      <c r="J14" s="102"/>
      <c r="K14" s="257"/>
      <c r="L14" s="258"/>
      <c r="M14" s="103">
        <v>-1875885</v>
      </c>
      <c r="N14" s="105" t="s">
        <v>338</v>
      </c>
      <c r="O14" s="103">
        <v>1875885</v>
      </c>
      <c r="P14" s="105" t="s">
        <v>338</v>
      </c>
      <c r="Q14" s="268"/>
      <c r="R14" s="269"/>
      <c r="U14" s="221">
        <v>0</v>
      </c>
      <c r="V14" s="221">
        <f>IF(COUNTA(V15:V18)=COUNTIF(V15:V18,"-"),"-",SUM(V15,V17,V16,V18))</f>
        <v>-1875884597</v>
      </c>
      <c r="W14" s="221">
        <f>IF(COUNTA(W15:W18)=COUNTIF(W15:W18,"-"),"-",SUM(W15,W17,W16,W18))</f>
        <v>1875884597</v>
      </c>
      <c r="X14" s="221" t="s">
        <v>11</v>
      </c>
    </row>
    <row r="15" spans="1:24" ht="15.95" customHeight="1" x14ac:dyDescent="0.15">
      <c r="A15" s="83" t="s">
        <v>206</v>
      </c>
      <c r="B15" s="90"/>
      <c r="C15" s="24"/>
      <c r="D15" s="129"/>
      <c r="E15" s="129" t="s">
        <v>207</v>
      </c>
      <c r="F15" s="111"/>
      <c r="G15" s="111"/>
      <c r="H15" s="111"/>
      <c r="I15" s="111"/>
      <c r="J15" s="102"/>
      <c r="K15" s="257"/>
      <c r="L15" s="258"/>
      <c r="M15" s="103">
        <v>4275738</v>
      </c>
      <c r="N15" s="105"/>
      <c r="O15" s="103">
        <v>-4270555</v>
      </c>
      <c r="P15" s="105"/>
      <c r="Q15" s="259"/>
      <c r="R15" s="260"/>
      <c r="U15" s="221">
        <v>5183387</v>
      </c>
      <c r="V15" s="221">
        <v>4275738126</v>
      </c>
      <c r="W15" s="221">
        <v>-4270554739</v>
      </c>
      <c r="X15" s="221" t="s">
        <v>11</v>
      </c>
    </row>
    <row r="16" spans="1:24" ht="15.95" customHeight="1" x14ac:dyDescent="0.15">
      <c r="A16" s="83" t="s">
        <v>208</v>
      </c>
      <c r="B16" s="90"/>
      <c r="C16" s="24"/>
      <c r="D16" s="129"/>
      <c r="E16" s="129" t="s">
        <v>209</v>
      </c>
      <c r="F16" s="129"/>
      <c r="G16" s="111"/>
      <c r="H16" s="111"/>
      <c r="I16" s="111"/>
      <c r="J16" s="102"/>
      <c r="K16" s="257"/>
      <c r="L16" s="258"/>
      <c r="M16" s="103">
        <v>-6632213</v>
      </c>
      <c r="N16" s="105"/>
      <c r="O16" s="103">
        <v>6627030</v>
      </c>
      <c r="P16" s="105"/>
      <c r="Q16" s="259"/>
      <c r="R16" s="260"/>
      <c r="U16" s="221">
        <v>-5183387</v>
      </c>
      <c r="V16" s="221">
        <v>-6632213200</v>
      </c>
      <c r="W16" s="221">
        <v>6627029813</v>
      </c>
      <c r="X16" s="221" t="s">
        <v>11</v>
      </c>
    </row>
    <row r="17" spans="1:24" ht="15.95" customHeight="1" x14ac:dyDescent="0.15">
      <c r="A17" s="83" t="s">
        <v>210</v>
      </c>
      <c r="B17" s="90"/>
      <c r="C17" s="24"/>
      <c r="D17" s="129"/>
      <c r="E17" s="129" t="s">
        <v>211</v>
      </c>
      <c r="F17" s="129"/>
      <c r="G17" s="111"/>
      <c r="H17" s="111"/>
      <c r="I17" s="111"/>
      <c r="J17" s="102"/>
      <c r="K17" s="257"/>
      <c r="L17" s="258"/>
      <c r="M17" s="103">
        <v>1422352</v>
      </c>
      <c r="N17" s="105"/>
      <c r="O17" s="103">
        <v>-1422352</v>
      </c>
      <c r="P17" s="105"/>
      <c r="Q17" s="259"/>
      <c r="R17" s="260"/>
      <c r="U17" s="221">
        <v>0</v>
      </c>
      <c r="V17" s="221">
        <v>1422351895</v>
      </c>
      <c r="W17" s="221">
        <v>-1422351895</v>
      </c>
      <c r="X17" s="221" t="s">
        <v>11</v>
      </c>
    </row>
    <row r="18" spans="1:24" ht="15.95" customHeight="1" x14ac:dyDescent="0.15">
      <c r="A18" s="83" t="s">
        <v>212</v>
      </c>
      <c r="B18" s="90"/>
      <c r="C18" s="24"/>
      <c r="D18" s="129"/>
      <c r="E18" s="129" t="s">
        <v>213</v>
      </c>
      <c r="F18" s="129"/>
      <c r="G18" s="111"/>
      <c r="H18" s="20"/>
      <c r="I18" s="111"/>
      <c r="J18" s="102"/>
      <c r="K18" s="257"/>
      <c r="L18" s="258"/>
      <c r="M18" s="103">
        <v>-941761</v>
      </c>
      <c r="N18" s="105"/>
      <c r="O18" s="103">
        <v>941761</v>
      </c>
      <c r="P18" s="105"/>
      <c r="Q18" s="259"/>
      <c r="R18" s="260"/>
      <c r="U18" s="221">
        <v>0</v>
      </c>
      <c r="V18" s="221">
        <v>-941761418</v>
      </c>
      <c r="W18" s="221">
        <v>941761418</v>
      </c>
      <c r="X18" s="221" t="s">
        <v>11</v>
      </c>
    </row>
    <row r="19" spans="1:24" ht="15.95" customHeight="1" x14ac:dyDescent="0.15">
      <c r="A19" s="83" t="s">
        <v>214</v>
      </c>
      <c r="B19" s="90"/>
      <c r="C19" s="24"/>
      <c r="D19" s="129" t="s">
        <v>215</v>
      </c>
      <c r="E19" s="111"/>
      <c r="F19" s="111"/>
      <c r="G19" s="111"/>
      <c r="H19" s="111"/>
      <c r="I19" s="111"/>
      <c r="J19" s="102"/>
      <c r="K19" s="103">
        <v>7</v>
      </c>
      <c r="L19" s="104"/>
      <c r="M19" s="103">
        <v>7</v>
      </c>
      <c r="N19" s="105"/>
      <c r="O19" s="253"/>
      <c r="P19" s="254"/>
      <c r="Q19" s="253"/>
      <c r="R19" s="261"/>
      <c r="U19" s="221">
        <f t="shared" ref="U19:U26" si="1">IF(COUNTIF(V19:X19,"-")=COUNTA(V19:X19),"-",SUM(V19:X19))</f>
        <v>7000</v>
      </c>
      <c r="V19" s="221">
        <v>7000</v>
      </c>
      <c r="W19" s="221" t="s">
        <v>11</v>
      </c>
      <c r="X19" s="221" t="s">
        <v>11</v>
      </c>
    </row>
    <row r="20" spans="1:24" ht="15.95" customHeight="1" x14ac:dyDescent="0.15">
      <c r="A20" s="83" t="s">
        <v>216</v>
      </c>
      <c r="B20" s="90"/>
      <c r="C20" s="24"/>
      <c r="D20" s="129" t="s">
        <v>217</v>
      </c>
      <c r="E20" s="129"/>
      <c r="F20" s="111"/>
      <c r="G20" s="111"/>
      <c r="H20" s="111"/>
      <c r="I20" s="111"/>
      <c r="J20" s="102"/>
      <c r="K20" s="103">
        <v>301522</v>
      </c>
      <c r="L20" s="104"/>
      <c r="M20" s="103">
        <v>301522</v>
      </c>
      <c r="N20" s="105"/>
      <c r="O20" s="253"/>
      <c r="P20" s="254"/>
      <c r="Q20" s="253"/>
      <c r="R20" s="261"/>
      <c r="U20" s="221">
        <f t="shared" si="1"/>
        <v>301522010</v>
      </c>
      <c r="V20" s="221">
        <v>301522010</v>
      </c>
      <c r="W20" s="221" t="s">
        <v>11</v>
      </c>
      <c r="X20" s="221" t="s">
        <v>11</v>
      </c>
    </row>
    <row r="21" spans="1:24" ht="15.95" customHeight="1" x14ac:dyDescent="0.15">
      <c r="A21" s="83" t="s">
        <v>329</v>
      </c>
      <c r="B21" s="90"/>
      <c r="C21" s="24"/>
      <c r="D21" s="129" t="s">
        <v>218</v>
      </c>
      <c r="E21" s="129"/>
      <c r="F21" s="111"/>
      <c r="G21" s="111"/>
      <c r="H21" s="111"/>
      <c r="I21" s="111"/>
      <c r="J21" s="102"/>
      <c r="K21" s="103">
        <v>599</v>
      </c>
      <c r="L21" s="130"/>
      <c r="M21" s="253"/>
      <c r="N21" s="254"/>
      <c r="O21" s="253"/>
      <c r="P21" s="254"/>
      <c r="Q21" s="106">
        <v>599</v>
      </c>
      <c r="R21" s="109"/>
      <c r="U21" s="221">
        <f t="shared" si="1"/>
        <v>598710</v>
      </c>
      <c r="V21" s="221" t="s">
        <v>11</v>
      </c>
      <c r="W21" s="221" t="s">
        <v>11</v>
      </c>
      <c r="X21" s="221">
        <v>598710</v>
      </c>
    </row>
    <row r="22" spans="1:24" ht="15.95" customHeight="1" x14ac:dyDescent="0.15">
      <c r="A22" s="83" t="s">
        <v>330</v>
      </c>
      <c r="B22" s="90"/>
      <c r="C22" s="24"/>
      <c r="D22" s="129" t="s">
        <v>219</v>
      </c>
      <c r="E22" s="129"/>
      <c r="F22" s="111"/>
      <c r="G22" s="111"/>
      <c r="H22" s="111"/>
      <c r="I22" s="111"/>
      <c r="J22" s="102"/>
      <c r="K22" s="253"/>
      <c r="L22" s="254"/>
      <c r="M22" s="253"/>
      <c r="N22" s="254"/>
      <c r="O22" s="253"/>
      <c r="P22" s="254"/>
      <c r="Q22" s="224" t="s">
        <v>347</v>
      </c>
      <c r="R22" s="109"/>
      <c r="U22" s="221">
        <f t="shared" si="1"/>
        <v>0</v>
      </c>
      <c r="V22" s="221" t="s">
        <v>11</v>
      </c>
      <c r="W22" s="221" t="s">
        <v>11</v>
      </c>
      <c r="X22" s="221">
        <v>0</v>
      </c>
    </row>
    <row r="23" spans="1:24" ht="15.95" customHeight="1" x14ac:dyDescent="0.15">
      <c r="A23" s="83" t="s">
        <v>331</v>
      </c>
      <c r="B23" s="90"/>
      <c r="C23" s="24"/>
      <c r="D23" s="129" t="s">
        <v>220</v>
      </c>
      <c r="E23" s="129"/>
      <c r="F23" s="111"/>
      <c r="G23" s="111"/>
      <c r="H23" s="111"/>
      <c r="I23" s="111"/>
      <c r="J23" s="102"/>
      <c r="K23" s="253"/>
      <c r="L23" s="254"/>
      <c r="M23" s="253"/>
      <c r="N23" s="254"/>
      <c r="O23" s="253"/>
      <c r="P23" s="254"/>
      <c r="Q23" s="224" t="s">
        <v>347</v>
      </c>
      <c r="R23" s="109"/>
      <c r="U23" s="221">
        <f t="shared" si="1"/>
        <v>0</v>
      </c>
      <c r="V23" s="221" t="s">
        <v>11</v>
      </c>
      <c r="W23" s="221" t="s">
        <v>11</v>
      </c>
      <c r="X23" s="221">
        <v>0</v>
      </c>
    </row>
    <row r="24" spans="1:24" ht="15.95" customHeight="1" x14ac:dyDescent="0.15">
      <c r="A24" s="83" t="s">
        <v>221</v>
      </c>
      <c r="B24" s="90"/>
      <c r="C24" s="112"/>
      <c r="D24" s="113" t="s">
        <v>36</v>
      </c>
      <c r="E24" s="113"/>
      <c r="F24" s="113"/>
      <c r="G24" s="131"/>
      <c r="H24" s="131"/>
      <c r="I24" s="131"/>
      <c r="J24" s="114"/>
      <c r="K24" s="115">
        <v>189245</v>
      </c>
      <c r="L24" s="116" t="s">
        <v>338</v>
      </c>
      <c r="M24" s="115">
        <v>66491</v>
      </c>
      <c r="N24" s="117"/>
      <c r="O24" s="115">
        <v>122755</v>
      </c>
      <c r="P24" s="117"/>
      <c r="Q24" s="255"/>
      <c r="R24" s="256"/>
      <c r="S24" s="132"/>
      <c r="U24" s="221">
        <f t="shared" si="1"/>
        <v>189245218</v>
      </c>
      <c r="V24" s="221">
        <v>66490593</v>
      </c>
      <c r="W24" s="221">
        <v>122754625</v>
      </c>
      <c r="X24" s="221" t="s">
        <v>11</v>
      </c>
    </row>
    <row r="25" spans="1:24" ht="15.95" customHeight="1" thickBot="1" x14ac:dyDescent="0.2">
      <c r="A25" s="83" t="s">
        <v>222</v>
      </c>
      <c r="B25" s="90"/>
      <c r="C25" s="133"/>
      <c r="D25" s="134" t="s">
        <v>223</v>
      </c>
      <c r="E25" s="134"/>
      <c r="F25" s="135"/>
      <c r="G25" s="135"/>
      <c r="H25" s="136"/>
      <c r="I25" s="135"/>
      <c r="J25" s="137"/>
      <c r="K25" s="138">
        <v>1334546</v>
      </c>
      <c r="L25" s="139" t="s">
        <v>338</v>
      </c>
      <c r="M25" s="138">
        <v>-1507865</v>
      </c>
      <c r="N25" s="140"/>
      <c r="O25" s="138">
        <v>2841812</v>
      </c>
      <c r="P25" s="140" t="s">
        <v>338</v>
      </c>
      <c r="Q25" s="141">
        <v>599</v>
      </c>
      <c r="R25" s="142"/>
      <c r="S25" s="132"/>
      <c r="U25" s="221">
        <f t="shared" si="1"/>
        <v>1334545656</v>
      </c>
      <c r="V25" s="221">
        <f>IF(AND(V14="-",COUNTIF(V19:V20,"-")=COUNTA(V19:V20),V24="-"),"-",SUM(V14,V19:V20,V24))</f>
        <v>-1507864994</v>
      </c>
      <c r="W25" s="221">
        <f>IF(AND(W13="-",W14="-",COUNTIF(W19:W20,"-")=COUNTA(W19:W20),W24="-"),"-",SUM(W13,W14,W19:W20,W24))</f>
        <v>2841811940</v>
      </c>
      <c r="X25" s="221">
        <f>IF(AND(X13="-",COUNTIF(X21:X23,"-")=COUNTA(X21:X23)),"-",SUM(X13,X21:X23))</f>
        <v>598710</v>
      </c>
    </row>
    <row r="26" spans="1:24" ht="15.95" customHeight="1" thickBot="1" x14ac:dyDescent="0.2">
      <c r="A26" s="83" t="s">
        <v>224</v>
      </c>
      <c r="B26" s="90"/>
      <c r="C26" s="143" t="s">
        <v>225</v>
      </c>
      <c r="D26" s="144"/>
      <c r="E26" s="144"/>
      <c r="F26" s="144"/>
      <c r="G26" s="145"/>
      <c r="H26" s="145"/>
      <c r="I26" s="145"/>
      <c r="J26" s="146"/>
      <c r="K26" s="147">
        <v>99439363</v>
      </c>
      <c r="L26" s="148"/>
      <c r="M26" s="147">
        <v>175930408</v>
      </c>
      <c r="N26" s="149"/>
      <c r="O26" s="147">
        <v>-76800221</v>
      </c>
      <c r="P26" s="149"/>
      <c r="Q26" s="150">
        <v>309176</v>
      </c>
      <c r="R26" s="151"/>
      <c r="S26" s="132"/>
      <c r="U26" s="221">
        <f t="shared" si="1"/>
        <v>99439362567</v>
      </c>
      <c r="V26" s="221">
        <v>175930408355</v>
      </c>
      <c r="W26" s="221">
        <v>-76800221397</v>
      </c>
      <c r="X26" s="221">
        <f>IF(AND(X8="-",X25="-"),"-",SUM(X8,X25))</f>
        <v>309175609</v>
      </c>
    </row>
    <row r="27" spans="1:24" ht="6.75" customHeight="1" x14ac:dyDescent="0.15">
      <c r="B27" s="90"/>
      <c r="C27" s="152"/>
      <c r="D27" s="153"/>
      <c r="E27" s="153"/>
      <c r="F27" s="153"/>
      <c r="G27" s="153"/>
      <c r="H27" s="153"/>
      <c r="I27" s="153"/>
      <c r="J27" s="153"/>
      <c r="K27" s="90"/>
      <c r="L27" s="90"/>
      <c r="M27" s="90"/>
      <c r="N27" s="90"/>
      <c r="O27" s="90"/>
      <c r="P27" s="90"/>
      <c r="Q27" s="90"/>
      <c r="R27" s="19"/>
      <c r="S27" s="132"/>
    </row>
    <row r="28" spans="1:24" ht="15.6" customHeight="1" x14ac:dyDescent="0.15">
      <c r="B28" s="90"/>
      <c r="C28" s="154"/>
      <c r="D28" s="155" t="s">
        <v>324</v>
      </c>
      <c r="F28" s="156"/>
      <c r="G28" s="157"/>
      <c r="H28" s="156"/>
      <c r="I28" s="156"/>
      <c r="J28" s="154"/>
      <c r="K28" s="90"/>
      <c r="L28" s="90"/>
      <c r="M28" s="90"/>
      <c r="N28" s="90"/>
      <c r="O28" s="90"/>
      <c r="P28" s="90"/>
      <c r="Q28" s="90"/>
      <c r="R28" s="19"/>
      <c r="S28" s="132"/>
    </row>
  </sheetData>
  <mergeCells count="36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8:L18"/>
    <mergeCell ref="Q18:R18"/>
    <mergeCell ref="O19:P19"/>
    <mergeCell ref="Q19:R19"/>
    <mergeCell ref="O20:P20"/>
    <mergeCell ref="Q20:R20"/>
    <mergeCell ref="K22:L22"/>
    <mergeCell ref="K23:L23"/>
    <mergeCell ref="Q24:R24"/>
    <mergeCell ref="M21:N21"/>
    <mergeCell ref="O21:P21"/>
    <mergeCell ref="M22:N22"/>
    <mergeCell ref="O22:P22"/>
    <mergeCell ref="M23:N23"/>
    <mergeCell ref="O23:P23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B61"/>
  <sheetViews>
    <sheetView view="pageBreakPreview" topLeftCell="B13" zoomScaleNormal="85" zoomScaleSheetLayoutView="100" workbookViewId="0">
      <selection activeCell="W31" sqref="A26:W3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1" customWidth="1"/>
    <col min="16" max="16" width="9" style="6"/>
    <col min="17" max="17" width="0" style="6" hidden="1" customWidth="1"/>
    <col min="18" max="16384" width="9" style="6"/>
  </cols>
  <sheetData>
    <row r="1" spans="1:54" s="51" customFormat="1" x14ac:dyDescent="0.15">
      <c r="A1" s="1"/>
      <c r="B1" s="158"/>
      <c r="C1" s="158"/>
      <c r="D1" s="50"/>
      <c r="E1" s="50"/>
      <c r="F1" s="50"/>
      <c r="G1" s="50"/>
      <c r="H1" s="50"/>
      <c r="I1" s="3"/>
      <c r="J1" s="3"/>
      <c r="K1" s="3"/>
      <c r="L1" s="3"/>
      <c r="M1" s="3"/>
      <c r="N1" s="3"/>
    </row>
    <row r="2" spans="1:54" s="51" customFormat="1" ht="24" x14ac:dyDescent="0.15">
      <c r="A2" s="1"/>
      <c r="B2" s="159"/>
      <c r="C2" s="292" t="s">
        <v>349</v>
      </c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54" s="51" customFormat="1" ht="14.25" x14ac:dyDescent="0.15">
      <c r="A3" s="160"/>
      <c r="B3" s="161"/>
      <c r="C3" s="293" t="s">
        <v>336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</row>
    <row r="4" spans="1:54" s="51" customFormat="1" ht="14.25" x14ac:dyDescent="0.15">
      <c r="A4" s="160"/>
      <c r="B4" s="161"/>
      <c r="C4" s="293" t="s">
        <v>337</v>
      </c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</row>
    <row r="5" spans="1:54" s="51" customFormat="1" ht="14.25" thickBot="1" x14ac:dyDescent="0.2">
      <c r="A5" s="160"/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 t="s">
        <v>335</v>
      </c>
    </row>
    <row r="6" spans="1:54" s="51" customFormat="1" x14ac:dyDescent="0.15">
      <c r="A6" s="160"/>
      <c r="B6" s="161"/>
      <c r="C6" s="294" t="s">
        <v>0</v>
      </c>
      <c r="D6" s="295"/>
      <c r="E6" s="295"/>
      <c r="F6" s="295"/>
      <c r="G6" s="295"/>
      <c r="H6" s="295"/>
      <c r="I6" s="295"/>
      <c r="J6" s="296"/>
      <c r="K6" s="296"/>
      <c r="L6" s="297"/>
      <c r="M6" s="301" t="s">
        <v>313</v>
      </c>
      <c r="N6" s="302"/>
    </row>
    <row r="7" spans="1:54" s="51" customFormat="1" ht="14.25" thickBot="1" x14ac:dyDescent="0.2">
      <c r="A7" s="160" t="s">
        <v>311</v>
      </c>
      <c r="B7" s="161"/>
      <c r="C7" s="298"/>
      <c r="D7" s="299"/>
      <c r="E7" s="299"/>
      <c r="F7" s="299"/>
      <c r="G7" s="299"/>
      <c r="H7" s="299"/>
      <c r="I7" s="299"/>
      <c r="J7" s="299"/>
      <c r="K7" s="299"/>
      <c r="L7" s="300"/>
      <c r="M7" s="303"/>
      <c r="N7" s="304"/>
    </row>
    <row r="8" spans="1:54" s="51" customFormat="1" x14ac:dyDescent="0.15">
      <c r="A8" s="164"/>
      <c r="B8" s="165"/>
      <c r="C8" s="166" t="s">
        <v>332</v>
      </c>
      <c r="D8" s="167"/>
      <c r="E8" s="167"/>
      <c r="F8" s="168"/>
      <c r="G8" s="168"/>
      <c r="H8" s="169"/>
      <c r="I8" s="168"/>
      <c r="J8" s="169"/>
      <c r="K8" s="169"/>
      <c r="L8" s="170"/>
      <c r="M8" s="171"/>
      <c r="N8" s="172"/>
      <c r="BB8" s="222"/>
    </row>
    <row r="9" spans="1:54" s="51" customFormat="1" x14ac:dyDescent="0.15">
      <c r="A9" s="1" t="s">
        <v>228</v>
      </c>
      <c r="B9" s="3"/>
      <c r="C9" s="173"/>
      <c r="D9" s="174" t="s">
        <v>229</v>
      </c>
      <c r="E9" s="174"/>
      <c r="F9" s="175"/>
      <c r="G9" s="175"/>
      <c r="H9" s="162"/>
      <c r="I9" s="175"/>
      <c r="J9" s="162"/>
      <c r="K9" s="162"/>
      <c r="L9" s="176"/>
      <c r="M9" s="177">
        <v>41193096</v>
      </c>
      <c r="N9" s="178" t="s">
        <v>338</v>
      </c>
      <c r="Q9" s="51">
        <f>IF(AND(Q10="-",Q15="-"),"-",SUM(Q10,Q15))</f>
        <v>41193095972</v>
      </c>
      <c r="BB9" s="222"/>
    </row>
    <row r="10" spans="1:54" s="51" customFormat="1" x14ac:dyDescent="0.15">
      <c r="A10" s="1" t="s">
        <v>230</v>
      </c>
      <c r="B10" s="3"/>
      <c r="C10" s="173"/>
      <c r="D10" s="174"/>
      <c r="E10" s="174" t="s">
        <v>231</v>
      </c>
      <c r="F10" s="175"/>
      <c r="G10" s="175"/>
      <c r="H10" s="175"/>
      <c r="I10" s="175"/>
      <c r="J10" s="162"/>
      <c r="K10" s="162"/>
      <c r="L10" s="176"/>
      <c r="M10" s="177">
        <v>16467188</v>
      </c>
      <c r="N10" s="178" t="s">
        <v>338</v>
      </c>
      <c r="Q10" s="51">
        <f>IF(COUNTIF(Q11:Q14,"-")=COUNTA(Q11:Q14),"-",SUM(Q11:Q14))</f>
        <v>16467188456</v>
      </c>
      <c r="BB10" s="222"/>
    </row>
    <row r="11" spans="1:54" s="51" customFormat="1" x14ac:dyDescent="0.15">
      <c r="A11" s="1" t="s">
        <v>232</v>
      </c>
      <c r="B11" s="3"/>
      <c r="C11" s="173"/>
      <c r="D11" s="174"/>
      <c r="E11" s="174"/>
      <c r="F11" s="175" t="s">
        <v>233</v>
      </c>
      <c r="G11" s="175"/>
      <c r="H11" s="175"/>
      <c r="I11" s="175"/>
      <c r="J11" s="162"/>
      <c r="K11" s="162"/>
      <c r="L11" s="176"/>
      <c r="M11" s="177">
        <v>7475721</v>
      </c>
      <c r="N11" s="178"/>
      <c r="Q11" s="51">
        <v>7475720636</v>
      </c>
      <c r="BB11" s="222"/>
    </row>
    <row r="12" spans="1:54" s="51" customFormat="1" x14ac:dyDescent="0.15">
      <c r="A12" s="1" t="s">
        <v>234</v>
      </c>
      <c r="B12" s="3"/>
      <c r="C12" s="173"/>
      <c r="D12" s="174"/>
      <c r="E12" s="174"/>
      <c r="F12" s="175" t="s">
        <v>235</v>
      </c>
      <c r="G12" s="175"/>
      <c r="H12" s="175"/>
      <c r="I12" s="175"/>
      <c r="J12" s="162"/>
      <c r="K12" s="162"/>
      <c r="L12" s="176"/>
      <c r="M12" s="177">
        <v>8001842</v>
      </c>
      <c r="N12" s="178"/>
      <c r="Q12" s="51">
        <v>8001841724</v>
      </c>
      <c r="BB12" s="222"/>
    </row>
    <row r="13" spans="1:54" s="51" customFormat="1" x14ac:dyDescent="0.15">
      <c r="A13" s="1" t="s">
        <v>236</v>
      </c>
      <c r="B13" s="3"/>
      <c r="C13" s="179"/>
      <c r="D13" s="162"/>
      <c r="E13" s="162"/>
      <c r="F13" s="162" t="s">
        <v>237</v>
      </c>
      <c r="G13" s="162"/>
      <c r="H13" s="162"/>
      <c r="I13" s="162"/>
      <c r="J13" s="162"/>
      <c r="K13" s="162"/>
      <c r="L13" s="176"/>
      <c r="M13" s="177">
        <v>668818</v>
      </c>
      <c r="N13" s="178"/>
      <c r="Q13" s="51">
        <v>668818166</v>
      </c>
      <c r="BB13" s="222"/>
    </row>
    <row r="14" spans="1:54" s="51" customFormat="1" x14ac:dyDescent="0.15">
      <c r="A14" s="1" t="s">
        <v>238</v>
      </c>
      <c r="B14" s="3"/>
      <c r="C14" s="180"/>
      <c r="D14" s="181"/>
      <c r="E14" s="162"/>
      <c r="F14" s="181" t="s">
        <v>239</v>
      </c>
      <c r="G14" s="181"/>
      <c r="H14" s="181"/>
      <c r="I14" s="181"/>
      <c r="J14" s="162"/>
      <c r="K14" s="162"/>
      <c r="L14" s="176"/>
      <c r="M14" s="177">
        <v>320808</v>
      </c>
      <c r="N14" s="178"/>
      <c r="Q14" s="51">
        <v>320807930</v>
      </c>
      <c r="BB14" s="222"/>
    </row>
    <row r="15" spans="1:54" s="51" customFormat="1" x14ac:dyDescent="0.15">
      <c r="A15" s="1" t="s">
        <v>240</v>
      </c>
      <c r="B15" s="3"/>
      <c r="C15" s="179"/>
      <c r="D15" s="181"/>
      <c r="E15" s="162" t="s">
        <v>241</v>
      </c>
      <c r="F15" s="181"/>
      <c r="G15" s="181"/>
      <c r="H15" s="181"/>
      <c r="I15" s="181"/>
      <c r="J15" s="162"/>
      <c r="K15" s="162"/>
      <c r="L15" s="176"/>
      <c r="M15" s="177">
        <v>24725908</v>
      </c>
      <c r="N15" s="178"/>
      <c r="Q15" s="51">
        <f>IF(COUNTIF(Q16:Q18,"-")=COUNTA(Q16:Q18),"-",SUM(Q16:Q18))</f>
        <v>24725907516</v>
      </c>
      <c r="BB15" s="222"/>
    </row>
    <row r="16" spans="1:54" s="51" customFormat="1" x14ac:dyDescent="0.15">
      <c r="A16" s="1" t="s">
        <v>242</v>
      </c>
      <c r="B16" s="3"/>
      <c r="C16" s="179"/>
      <c r="D16" s="181"/>
      <c r="E16" s="181"/>
      <c r="F16" s="162" t="s">
        <v>243</v>
      </c>
      <c r="G16" s="181"/>
      <c r="H16" s="181"/>
      <c r="I16" s="181"/>
      <c r="J16" s="162"/>
      <c r="K16" s="162"/>
      <c r="L16" s="176"/>
      <c r="M16" s="177">
        <v>13220226</v>
      </c>
      <c r="N16" s="178"/>
      <c r="Q16" s="51">
        <v>13220225543</v>
      </c>
      <c r="BB16" s="222"/>
    </row>
    <row r="17" spans="1:54" s="51" customFormat="1" x14ac:dyDescent="0.15">
      <c r="A17" s="1" t="s">
        <v>244</v>
      </c>
      <c r="B17" s="3"/>
      <c r="C17" s="179"/>
      <c r="D17" s="181"/>
      <c r="E17" s="181"/>
      <c r="F17" s="162" t="s">
        <v>245</v>
      </c>
      <c r="G17" s="181"/>
      <c r="H17" s="181"/>
      <c r="I17" s="181"/>
      <c r="J17" s="162"/>
      <c r="K17" s="162"/>
      <c r="L17" s="176"/>
      <c r="M17" s="177">
        <v>11457758</v>
      </c>
      <c r="N17" s="178"/>
      <c r="Q17" s="51">
        <v>11457757984</v>
      </c>
      <c r="BB17" s="222"/>
    </row>
    <row r="18" spans="1:54" s="51" customFormat="1" x14ac:dyDescent="0.15">
      <c r="A18" s="1" t="s">
        <v>246</v>
      </c>
      <c r="B18" s="3"/>
      <c r="C18" s="179"/>
      <c r="D18" s="162"/>
      <c r="E18" s="182"/>
      <c r="F18" s="181" t="s">
        <v>239</v>
      </c>
      <c r="G18" s="162"/>
      <c r="H18" s="181"/>
      <c r="I18" s="181"/>
      <c r="J18" s="162"/>
      <c r="K18" s="162"/>
      <c r="L18" s="176"/>
      <c r="M18" s="177">
        <v>47924</v>
      </c>
      <c r="N18" s="178"/>
      <c r="Q18" s="51">
        <v>47923989</v>
      </c>
      <c r="BB18" s="222"/>
    </row>
    <row r="19" spans="1:54" s="51" customFormat="1" x14ac:dyDescent="0.15">
      <c r="A19" s="1" t="s">
        <v>247</v>
      </c>
      <c r="B19" s="3"/>
      <c r="C19" s="179"/>
      <c r="D19" s="162" t="s">
        <v>248</v>
      </c>
      <c r="E19" s="182"/>
      <c r="F19" s="181"/>
      <c r="G19" s="181"/>
      <c r="H19" s="181"/>
      <c r="I19" s="181"/>
      <c r="J19" s="162"/>
      <c r="K19" s="162"/>
      <c r="L19" s="176"/>
      <c r="M19" s="177">
        <v>46747207</v>
      </c>
      <c r="N19" s="178"/>
      <c r="Q19" s="51">
        <f>IF(COUNTIF(Q20:Q23,"-")=COUNTA(Q20:Q23),"-",SUM(Q20:Q23))</f>
        <v>46747207301</v>
      </c>
      <c r="BB19" s="222"/>
    </row>
    <row r="20" spans="1:54" s="51" customFormat="1" x14ac:dyDescent="0.15">
      <c r="A20" s="1" t="s">
        <v>249</v>
      </c>
      <c r="B20" s="3"/>
      <c r="C20" s="179"/>
      <c r="D20" s="162"/>
      <c r="E20" s="182" t="s">
        <v>250</v>
      </c>
      <c r="F20" s="181"/>
      <c r="G20" s="181"/>
      <c r="H20" s="181"/>
      <c r="I20" s="181"/>
      <c r="J20" s="162"/>
      <c r="K20" s="162"/>
      <c r="L20" s="176"/>
      <c r="M20" s="177">
        <v>31676720</v>
      </c>
      <c r="N20" s="178"/>
      <c r="Q20" s="51">
        <v>31676719632</v>
      </c>
      <c r="BB20" s="222"/>
    </row>
    <row r="21" spans="1:54" s="51" customFormat="1" x14ac:dyDescent="0.15">
      <c r="A21" s="1" t="s">
        <v>251</v>
      </c>
      <c r="B21" s="3"/>
      <c r="C21" s="179"/>
      <c r="D21" s="162"/>
      <c r="E21" s="182" t="s">
        <v>252</v>
      </c>
      <c r="F21" s="181"/>
      <c r="G21" s="181"/>
      <c r="H21" s="181"/>
      <c r="I21" s="181"/>
      <c r="J21" s="162"/>
      <c r="K21" s="162"/>
      <c r="L21" s="176"/>
      <c r="M21" s="177">
        <v>8905507</v>
      </c>
      <c r="N21" s="178"/>
      <c r="Q21" s="51">
        <v>8905507024</v>
      </c>
      <c r="BB21" s="222"/>
    </row>
    <row r="22" spans="1:54" s="51" customFormat="1" x14ac:dyDescent="0.15">
      <c r="A22" s="1" t="s">
        <v>253</v>
      </c>
      <c r="B22" s="3"/>
      <c r="C22" s="179"/>
      <c r="D22" s="162"/>
      <c r="E22" s="182" t="s">
        <v>254</v>
      </c>
      <c r="F22" s="181"/>
      <c r="G22" s="181"/>
      <c r="H22" s="181"/>
      <c r="I22" s="181"/>
      <c r="J22" s="162"/>
      <c r="K22" s="162"/>
      <c r="L22" s="176"/>
      <c r="M22" s="177">
        <v>3730327</v>
      </c>
      <c r="N22" s="178"/>
      <c r="Q22" s="51">
        <v>3730327423</v>
      </c>
      <c r="BB22" s="222"/>
    </row>
    <row r="23" spans="1:54" s="51" customFormat="1" x14ac:dyDescent="0.15">
      <c r="A23" s="1" t="s">
        <v>255</v>
      </c>
      <c r="B23" s="3"/>
      <c r="C23" s="179"/>
      <c r="D23" s="162"/>
      <c r="E23" s="182" t="s">
        <v>256</v>
      </c>
      <c r="F23" s="181"/>
      <c r="G23" s="181"/>
      <c r="H23" s="181"/>
      <c r="I23" s="182"/>
      <c r="J23" s="162"/>
      <c r="K23" s="162"/>
      <c r="L23" s="176"/>
      <c r="M23" s="177">
        <v>2434653</v>
      </c>
      <c r="N23" s="178"/>
      <c r="Q23" s="51">
        <v>2434653222</v>
      </c>
      <c r="BB23" s="222"/>
    </row>
    <row r="24" spans="1:54" s="51" customFormat="1" x14ac:dyDescent="0.15">
      <c r="A24" s="1" t="s">
        <v>257</v>
      </c>
      <c r="B24" s="3"/>
      <c r="C24" s="179"/>
      <c r="D24" s="162" t="s">
        <v>258</v>
      </c>
      <c r="E24" s="182"/>
      <c r="F24" s="181"/>
      <c r="G24" s="181"/>
      <c r="H24" s="181"/>
      <c r="I24" s="182"/>
      <c r="J24" s="162"/>
      <c r="K24" s="162"/>
      <c r="L24" s="176"/>
      <c r="M24" s="177">
        <v>89017</v>
      </c>
      <c r="N24" s="178"/>
      <c r="Q24" s="51">
        <f>IF(COUNTIF(Q25:Q26,"-")=COUNTA(Q25:Q26),"-",SUM(Q25:Q26))</f>
        <v>89017126</v>
      </c>
      <c r="BB24" s="222"/>
    </row>
    <row r="25" spans="1:54" s="51" customFormat="1" x14ac:dyDescent="0.15">
      <c r="A25" s="1" t="s">
        <v>259</v>
      </c>
      <c r="B25" s="3"/>
      <c r="C25" s="179"/>
      <c r="D25" s="162"/>
      <c r="E25" s="182" t="s">
        <v>260</v>
      </c>
      <c r="F25" s="181"/>
      <c r="G25" s="181"/>
      <c r="H25" s="181"/>
      <c r="I25" s="181"/>
      <c r="J25" s="162"/>
      <c r="K25" s="162"/>
      <c r="L25" s="176"/>
      <c r="M25" s="177">
        <v>86036</v>
      </c>
      <c r="N25" s="178"/>
      <c r="Q25" s="51">
        <v>86036472</v>
      </c>
      <c r="BB25" s="222"/>
    </row>
    <row r="26" spans="1:54" s="51" customFormat="1" x14ac:dyDescent="0.15">
      <c r="A26" s="1" t="s">
        <v>261</v>
      </c>
      <c r="B26" s="3"/>
      <c r="C26" s="179"/>
      <c r="D26" s="162"/>
      <c r="E26" s="182" t="s">
        <v>239</v>
      </c>
      <c r="F26" s="181"/>
      <c r="G26" s="181"/>
      <c r="H26" s="181"/>
      <c r="I26" s="181"/>
      <c r="J26" s="162"/>
      <c r="K26" s="162"/>
      <c r="L26" s="176"/>
      <c r="M26" s="177">
        <v>2981</v>
      </c>
      <c r="N26" s="178"/>
      <c r="Q26" s="51">
        <v>2980654</v>
      </c>
      <c r="BB26" s="222"/>
    </row>
    <row r="27" spans="1:54" s="51" customFormat="1" x14ac:dyDescent="0.15">
      <c r="A27" s="1" t="s">
        <v>262</v>
      </c>
      <c r="B27" s="3"/>
      <c r="C27" s="179"/>
      <c r="D27" s="162" t="s">
        <v>263</v>
      </c>
      <c r="E27" s="182"/>
      <c r="F27" s="181"/>
      <c r="G27" s="181"/>
      <c r="H27" s="181"/>
      <c r="I27" s="181"/>
      <c r="J27" s="162"/>
      <c r="K27" s="162"/>
      <c r="L27" s="176"/>
      <c r="M27" s="177">
        <v>8575</v>
      </c>
      <c r="N27" s="178"/>
      <c r="Q27" s="51">
        <v>8574823</v>
      </c>
      <c r="BB27" s="222"/>
    </row>
    <row r="28" spans="1:54" s="51" customFormat="1" x14ac:dyDescent="0.15">
      <c r="A28" s="1" t="s">
        <v>226</v>
      </c>
      <c r="B28" s="3"/>
      <c r="C28" s="183" t="s">
        <v>227</v>
      </c>
      <c r="D28" s="184"/>
      <c r="E28" s="185"/>
      <c r="F28" s="186"/>
      <c r="G28" s="186"/>
      <c r="H28" s="186"/>
      <c r="I28" s="186"/>
      <c r="J28" s="184"/>
      <c r="K28" s="184"/>
      <c r="L28" s="187"/>
      <c r="M28" s="188">
        <v>5473669</v>
      </c>
      <c r="N28" s="189"/>
      <c r="Q28" s="51">
        <f>IF(COUNTIF(Q9:Q27,"-")=COUNTA(Q9:Q27),"-",SUM(Q19,Q27)-SUM(Q9,Q24))</f>
        <v>5473669026</v>
      </c>
      <c r="BB28" s="222"/>
    </row>
    <row r="29" spans="1:54" s="51" customFormat="1" x14ac:dyDescent="0.15">
      <c r="A29" s="1"/>
      <c r="B29" s="3"/>
      <c r="C29" s="179" t="s">
        <v>333</v>
      </c>
      <c r="D29" s="162"/>
      <c r="E29" s="182"/>
      <c r="F29" s="181"/>
      <c r="G29" s="181"/>
      <c r="H29" s="181"/>
      <c r="I29" s="182"/>
      <c r="J29" s="162"/>
      <c r="K29" s="162"/>
      <c r="L29" s="176"/>
      <c r="M29" s="190"/>
      <c r="N29" s="191"/>
      <c r="BB29" s="222"/>
    </row>
    <row r="30" spans="1:54" s="51" customFormat="1" x14ac:dyDescent="0.15">
      <c r="A30" s="1" t="s">
        <v>266</v>
      </c>
      <c r="B30" s="3"/>
      <c r="C30" s="179"/>
      <c r="D30" s="162" t="s">
        <v>267</v>
      </c>
      <c r="E30" s="182"/>
      <c r="F30" s="181"/>
      <c r="G30" s="181"/>
      <c r="H30" s="181"/>
      <c r="I30" s="181"/>
      <c r="J30" s="162"/>
      <c r="K30" s="162"/>
      <c r="L30" s="176"/>
      <c r="M30" s="177">
        <v>6219718</v>
      </c>
      <c r="N30" s="178"/>
      <c r="Q30" s="51">
        <f>IF(COUNTIF(Q31:Q35,"-")=COUNTA(Q31:Q35),"-",SUM(Q31:Q35))</f>
        <v>6219717915</v>
      </c>
      <c r="BB30" s="222"/>
    </row>
    <row r="31" spans="1:54" s="51" customFormat="1" x14ac:dyDescent="0.15">
      <c r="A31" s="1" t="s">
        <v>268</v>
      </c>
      <c r="B31" s="3"/>
      <c r="C31" s="179"/>
      <c r="D31" s="162"/>
      <c r="E31" s="182" t="s">
        <v>269</v>
      </c>
      <c r="F31" s="181"/>
      <c r="G31" s="181"/>
      <c r="H31" s="181"/>
      <c r="I31" s="181"/>
      <c r="J31" s="162"/>
      <c r="K31" s="162"/>
      <c r="L31" s="176"/>
      <c r="M31" s="177">
        <v>4570323</v>
      </c>
      <c r="N31" s="178"/>
      <c r="Q31" s="51">
        <v>4570323159</v>
      </c>
      <c r="BB31" s="222"/>
    </row>
    <row r="32" spans="1:54" s="51" customFormat="1" x14ac:dyDescent="0.15">
      <c r="A32" s="1" t="s">
        <v>270</v>
      </c>
      <c r="B32" s="3"/>
      <c r="C32" s="179"/>
      <c r="D32" s="162"/>
      <c r="E32" s="182" t="s">
        <v>271</v>
      </c>
      <c r="F32" s="181"/>
      <c r="G32" s="181"/>
      <c r="H32" s="181"/>
      <c r="I32" s="181"/>
      <c r="J32" s="162"/>
      <c r="K32" s="162"/>
      <c r="L32" s="176"/>
      <c r="M32" s="177">
        <v>891410</v>
      </c>
      <c r="N32" s="178"/>
      <c r="Q32" s="51">
        <v>891410214</v>
      </c>
      <c r="BB32" s="222"/>
    </row>
    <row r="33" spans="1:54" s="51" customFormat="1" x14ac:dyDescent="0.15">
      <c r="A33" s="1" t="s">
        <v>272</v>
      </c>
      <c r="B33" s="3"/>
      <c r="C33" s="179"/>
      <c r="D33" s="162"/>
      <c r="E33" s="182" t="s">
        <v>273</v>
      </c>
      <c r="F33" s="181"/>
      <c r="G33" s="181"/>
      <c r="H33" s="181"/>
      <c r="I33" s="181"/>
      <c r="J33" s="162"/>
      <c r="K33" s="162"/>
      <c r="L33" s="176"/>
      <c r="M33" s="227" t="s">
        <v>347</v>
      </c>
      <c r="N33" s="178"/>
      <c r="Q33" s="51">
        <v>0</v>
      </c>
      <c r="BB33" s="222"/>
    </row>
    <row r="34" spans="1:54" s="51" customFormat="1" x14ac:dyDescent="0.15">
      <c r="A34" s="1" t="s">
        <v>274</v>
      </c>
      <c r="B34" s="3"/>
      <c r="C34" s="179"/>
      <c r="D34" s="162"/>
      <c r="E34" s="182" t="s">
        <v>275</v>
      </c>
      <c r="F34" s="181"/>
      <c r="G34" s="181"/>
      <c r="H34" s="181"/>
      <c r="I34" s="181"/>
      <c r="J34" s="162"/>
      <c r="K34" s="162"/>
      <c r="L34" s="176"/>
      <c r="M34" s="177">
        <v>746617</v>
      </c>
      <c r="N34" s="178"/>
      <c r="Q34" s="51">
        <v>746617000</v>
      </c>
      <c r="BB34" s="222"/>
    </row>
    <row r="35" spans="1:54" s="51" customFormat="1" x14ac:dyDescent="0.15">
      <c r="A35" s="1" t="s">
        <v>276</v>
      </c>
      <c r="B35" s="3"/>
      <c r="C35" s="179"/>
      <c r="D35" s="162"/>
      <c r="E35" s="182" t="s">
        <v>239</v>
      </c>
      <c r="F35" s="181"/>
      <c r="G35" s="181"/>
      <c r="H35" s="181"/>
      <c r="I35" s="181"/>
      <c r="J35" s="162"/>
      <c r="K35" s="162"/>
      <c r="L35" s="176"/>
      <c r="M35" s="177">
        <v>11368</v>
      </c>
      <c r="N35" s="178"/>
      <c r="Q35" s="51">
        <v>11367542</v>
      </c>
      <c r="BB35" s="222"/>
    </row>
    <row r="36" spans="1:54" s="51" customFormat="1" x14ac:dyDescent="0.15">
      <c r="A36" s="1" t="s">
        <v>277</v>
      </c>
      <c r="B36" s="3"/>
      <c r="C36" s="179"/>
      <c r="D36" s="162" t="s">
        <v>278</v>
      </c>
      <c r="E36" s="182"/>
      <c r="F36" s="181"/>
      <c r="G36" s="181"/>
      <c r="H36" s="181"/>
      <c r="I36" s="182"/>
      <c r="J36" s="162"/>
      <c r="K36" s="162"/>
      <c r="L36" s="176"/>
      <c r="M36" s="177">
        <v>2414771</v>
      </c>
      <c r="N36" s="178"/>
      <c r="Q36" s="51">
        <f>IF(COUNTIF(Q37:Q41,"-")=COUNTA(Q37:Q41),"-",SUM(Q37:Q41))</f>
        <v>2414771132</v>
      </c>
      <c r="BB36" s="222"/>
    </row>
    <row r="37" spans="1:54" s="51" customFormat="1" x14ac:dyDescent="0.15">
      <c r="A37" s="1" t="s">
        <v>279</v>
      </c>
      <c r="B37" s="3"/>
      <c r="C37" s="179"/>
      <c r="D37" s="162"/>
      <c r="E37" s="182" t="s">
        <v>252</v>
      </c>
      <c r="F37" s="181"/>
      <c r="G37" s="181"/>
      <c r="H37" s="181"/>
      <c r="I37" s="182"/>
      <c r="J37" s="162"/>
      <c r="K37" s="162"/>
      <c r="L37" s="176"/>
      <c r="M37" s="177">
        <v>849273</v>
      </c>
      <c r="N37" s="178"/>
      <c r="Q37" s="51">
        <v>849272765</v>
      </c>
      <c r="BB37" s="222"/>
    </row>
    <row r="38" spans="1:54" s="51" customFormat="1" x14ac:dyDescent="0.15">
      <c r="A38" s="1" t="s">
        <v>280</v>
      </c>
      <c r="B38" s="3"/>
      <c r="C38" s="179"/>
      <c r="D38" s="162"/>
      <c r="E38" s="182" t="s">
        <v>281</v>
      </c>
      <c r="F38" s="181"/>
      <c r="G38" s="181"/>
      <c r="H38" s="181"/>
      <c r="I38" s="182"/>
      <c r="J38" s="162"/>
      <c r="K38" s="162"/>
      <c r="L38" s="176"/>
      <c r="M38" s="177">
        <v>360560</v>
      </c>
      <c r="N38" s="178"/>
      <c r="Q38" s="51">
        <v>360560035</v>
      </c>
      <c r="BB38" s="222"/>
    </row>
    <row r="39" spans="1:54" s="51" customFormat="1" x14ac:dyDescent="0.15">
      <c r="A39" s="1" t="s">
        <v>282</v>
      </c>
      <c r="B39" s="3"/>
      <c r="C39" s="179"/>
      <c r="D39" s="162"/>
      <c r="E39" s="182" t="s">
        <v>283</v>
      </c>
      <c r="F39" s="181"/>
      <c r="G39" s="162"/>
      <c r="H39" s="181"/>
      <c r="I39" s="181"/>
      <c r="J39" s="162"/>
      <c r="K39" s="162"/>
      <c r="L39" s="176"/>
      <c r="M39" s="177">
        <v>770283</v>
      </c>
      <c r="N39" s="178"/>
      <c r="Q39" s="51">
        <v>770283100</v>
      </c>
      <c r="BB39" s="222"/>
    </row>
    <row r="40" spans="1:54" s="51" customFormat="1" x14ac:dyDescent="0.15">
      <c r="A40" s="1" t="s">
        <v>284</v>
      </c>
      <c r="B40" s="3"/>
      <c r="C40" s="179"/>
      <c r="D40" s="162"/>
      <c r="E40" s="182" t="s">
        <v>285</v>
      </c>
      <c r="F40" s="181"/>
      <c r="G40" s="162"/>
      <c r="H40" s="181"/>
      <c r="I40" s="181"/>
      <c r="J40" s="162"/>
      <c r="K40" s="162"/>
      <c r="L40" s="176"/>
      <c r="M40" s="177">
        <v>51528</v>
      </c>
      <c r="N40" s="178"/>
      <c r="Q40" s="51">
        <v>51528268</v>
      </c>
      <c r="BB40" s="222"/>
    </row>
    <row r="41" spans="1:54" s="51" customFormat="1" x14ac:dyDescent="0.15">
      <c r="A41" s="1" t="s">
        <v>286</v>
      </c>
      <c r="B41" s="3"/>
      <c r="C41" s="179"/>
      <c r="D41" s="162"/>
      <c r="E41" s="182" t="s">
        <v>256</v>
      </c>
      <c r="F41" s="181"/>
      <c r="G41" s="181"/>
      <c r="H41" s="181"/>
      <c r="I41" s="181"/>
      <c r="J41" s="162"/>
      <c r="K41" s="162"/>
      <c r="L41" s="176"/>
      <c r="M41" s="177">
        <v>383127</v>
      </c>
      <c r="N41" s="178"/>
      <c r="Q41" s="51">
        <v>383126964</v>
      </c>
      <c r="BB41" s="222"/>
    </row>
    <row r="42" spans="1:54" s="51" customFormat="1" x14ac:dyDescent="0.15">
      <c r="A42" s="1" t="s">
        <v>264</v>
      </c>
      <c r="B42" s="3"/>
      <c r="C42" s="183" t="s">
        <v>265</v>
      </c>
      <c r="D42" s="184"/>
      <c r="E42" s="185"/>
      <c r="F42" s="186"/>
      <c r="G42" s="186"/>
      <c r="H42" s="186"/>
      <c r="I42" s="186"/>
      <c r="J42" s="184"/>
      <c r="K42" s="184"/>
      <c r="L42" s="187"/>
      <c r="M42" s="188">
        <v>-3804947</v>
      </c>
      <c r="N42" s="189"/>
      <c r="Q42" s="51">
        <f>IF(AND(Q30="-",Q36="-"),"-",SUM(Q36)-SUM(Q30))</f>
        <v>-3804946783</v>
      </c>
      <c r="BB42" s="222"/>
    </row>
    <row r="43" spans="1:54" s="51" customFormat="1" x14ac:dyDescent="0.15">
      <c r="A43" s="1"/>
      <c r="B43" s="3"/>
      <c r="C43" s="179" t="s">
        <v>334</v>
      </c>
      <c r="D43" s="162"/>
      <c r="E43" s="182"/>
      <c r="F43" s="181"/>
      <c r="G43" s="181"/>
      <c r="H43" s="181"/>
      <c r="I43" s="181"/>
      <c r="J43" s="162"/>
      <c r="K43" s="162"/>
      <c r="L43" s="176"/>
      <c r="M43" s="190"/>
      <c r="N43" s="191"/>
      <c r="BB43" s="222"/>
    </row>
    <row r="44" spans="1:54" s="51" customFormat="1" x14ac:dyDescent="0.15">
      <c r="A44" s="1" t="s">
        <v>289</v>
      </c>
      <c r="B44" s="3"/>
      <c r="C44" s="179"/>
      <c r="D44" s="162" t="s">
        <v>290</v>
      </c>
      <c r="E44" s="182"/>
      <c r="F44" s="181"/>
      <c r="G44" s="181"/>
      <c r="H44" s="181"/>
      <c r="I44" s="181"/>
      <c r="J44" s="162"/>
      <c r="K44" s="162"/>
      <c r="L44" s="176"/>
      <c r="M44" s="177">
        <v>5085283</v>
      </c>
      <c r="N44" s="178"/>
      <c r="Q44" s="51">
        <f>IF(COUNTIF(Q45:Q46,"-")=COUNTA(Q45:Q46),"-",SUM(Q45:Q46))</f>
        <v>5085282822</v>
      </c>
      <c r="BB44" s="222"/>
    </row>
    <row r="45" spans="1:54" s="51" customFormat="1" x14ac:dyDescent="0.15">
      <c r="A45" s="1" t="s">
        <v>291</v>
      </c>
      <c r="B45" s="3"/>
      <c r="C45" s="179"/>
      <c r="D45" s="162"/>
      <c r="E45" s="182" t="s">
        <v>339</v>
      </c>
      <c r="F45" s="181"/>
      <c r="G45" s="181"/>
      <c r="H45" s="181"/>
      <c r="I45" s="181"/>
      <c r="J45" s="162"/>
      <c r="K45" s="162"/>
      <c r="L45" s="176"/>
      <c r="M45" s="177">
        <v>5067638</v>
      </c>
      <c r="N45" s="178"/>
      <c r="Q45" s="51">
        <v>5067638214</v>
      </c>
      <c r="BB45" s="222"/>
    </row>
    <row r="46" spans="1:54" s="51" customFormat="1" x14ac:dyDescent="0.15">
      <c r="A46" s="1" t="s">
        <v>292</v>
      </c>
      <c r="B46" s="3"/>
      <c r="C46" s="179"/>
      <c r="D46" s="162"/>
      <c r="E46" s="182" t="s">
        <v>239</v>
      </c>
      <c r="F46" s="181"/>
      <c r="G46" s="181"/>
      <c r="H46" s="181"/>
      <c r="I46" s="181"/>
      <c r="J46" s="162"/>
      <c r="K46" s="162"/>
      <c r="L46" s="176"/>
      <c r="M46" s="177">
        <v>17645</v>
      </c>
      <c r="N46" s="178"/>
      <c r="Q46" s="51">
        <v>17644608</v>
      </c>
      <c r="BB46" s="222"/>
    </row>
    <row r="47" spans="1:54" s="51" customFormat="1" x14ac:dyDescent="0.15">
      <c r="A47" s="1" t="s">
        <v>293</v>
      </c>
      <c r="B47" s="3"/>
      <c r="C47" s="179"/>
      <c r="D47" s="162" t="s">
        <v>294</v>
      </c>
      <c r="E47" s="182"/>
      <c r="F47" s="181"/>
      <c r="G47" s="181"/>
      <c r="H47" s="181"/>
      <c r="I47" s="181"/>
      <c r="J47" s="162"/>
      <c r="K47" s="162"/>
      <c r="L47" s="176"/>
      <c r="M47" s="177">
        <v>3764627</v>
      </c>
      <c r="N47" s="178"/>
      <c r="Q47" s="51">
        <f>IF(COUNTIF(Q48:Q49,"-")=COUNTA(Q48:Q49),"-",SUM(Q48:Q49))</f>
        <v>3764626580</v>
      </c>
      <c r="BB47" s="222"/>
    </row>
    <row r="48" spans="1:54" s="51" customFormat="1" x14ac:dyDescent="0.15">
      <c r="A48" s="1" t="s">
        <v>295</v>
      </c>
      <c r="B48" s="3"/>
      <c r="C48" s="179"/>
      <c r="D48" s="162"/>
      <c r="E48" s="182" t="s">
        <v>340</v>
      </c>
      <c r="F48" s="181"/>
      <c r="G48" s="181"/>
      <c r="H48" s="181"/>
      <c r="I48" s="175"/>
      <c r="J48" s="162"/>
      <c r="K48" s="162"/>
      <c r="L48" s="176"/>
      <c r="M48" s="177">
        <v>3763515</v>
      </c>
      <c r="N48" s="178"/>
      <c r="Q48" s="51">
        <v>3763514580</v>
      </c>
      <c r="BB48" s="222"/>
    </row>
    <row r="49" spans="1:54" s="51" customFormat="1" x14ac:dyDescent="0.15">
      <c r="A49" s="1" t="s">
        <v>296</v>
      </c>
      <c r="B49" s="3"/>
      <c r="C49" s="179"/>
      <c r="D49" s="162"/>
      <c r="E49" s="182" t="s">
        <v>256</v>
      </c>
      <c r="F49" s="181"/>
      <c r="G49" s="181"/>
      <c r="H49" s="181"/>
      <c r="I49" s="192"/>
      <c r="J49" s="162"/>
      <c r="K49" s="162"/>
      <c r="L49" s="176"/>
      <c r="M49" s="177">
        <v>1112</v>
      </c>
      <c r="N49" s="178"/>
      <c r="Q49" s="51">
        <v>1112000</v>
      </c>
      <c r="BB49" s="222"/>
    </row>
    <row r="50" spans="1:54" s="51" customFormat="1" x14ac:dyDescent="0.15">
      <c r="A50" s="1" t="s">
        <v>287</v>
      </c>
      <c r="B50" s="3"/>
      <c r="C50" s="183" t="s">
        <v>288</v>
      </c>
      <c r="D50" s="184"/>
      <c r="E50" s="185"/>
      <c r="F50" s="186"/>
      <c r="G50" s="186"/>
      <c r="H50" s="186"/>
      <c r="I50" s="193"/>
      <c r="J50" s="184"/>
      <c r="K50" s="184"/>
      <c r="L50" s="187"/>
      <c r="M50" s="188">
        <v>-1320656</v>
      </c>
      <c r="N50" s="189"/>
      <c r="Q50" s="51">
        <f>IF(AND(Q44="-",Q47="-"),"-",SUM(Q47)-SUM(Q44))</f>
        <v>-1320656242</v>
      </c>
      <c r="BB50" s="222"/>
    </row>
    <row r="51" spans="1:54" s="51" customFormat="1" x14ac:dyDescent="0.15">
      <c r="A51" s="1" t="s">
        <v>297</v>
      </c>
      <c r="B51" s="3"/>
      <c r="C51" s="305" t="s">
        <v>298</v>
      </c>
      <c r="D51" s="306"/>
      <c r="E51" s="306"/>
      <c r="F51" s="306"/>
      <c r="G51" s="306"/>
      <c r="H51" s="306"/>
      <c r="I51" s="306"/>
      <c r="J51" s="306"/>
      <c r="K51" s="306"/>
      <c r="L51" s="307"/>
      <c r="M51" s="188">
        <v>348066</v>
      </c>
      <c r="N51" s="189"/>
      <c r="Q51" s="51">
        <f>IF(AND(Q28="-",Q42="-",Q50="-"),"-",SUM(Q28,Q42,Q50))</f>
        <v>348066001</v>
      </c>
      <c r="BB51" s="222"/>
    </row>
    <row r="52" spans="1:54" s="51" customFormat="1" x14ac:dyDescent="0.15">
      <c r="A52" s="1" t="s">
        <v>299</v>
      </c>
      <c r="B52" s="3"/>
      <c r="C52" s="283" t="s">
        <v>300</v>
      </c>
      <c r="D52" s="284"/>
      <c r="E52" s="284"/>
      <c r="F52" s="284"/>
      <c r="G52" s="284"/>
      <c r="H52" s="284"/>
      <c r="I52" s="284"/>
      <c r="J52" s="284"/>
      <c r="K52" s="284"/>
      <c r="L52" s="285"/>
      <c r="M52" s="188">
        <v>3778261</v>
      </c>
      <c r="N52" s="189"/>
      <c r="Q52" s="51">
        <v>3778260851</v>
      </c>
      <c r="BB52" s="222"/>
    </row>
    <row r="53" spans="1:54" s="51" customFormat="1" ht="14.25" thickBot="1" x14ac:dyDescent="0.2">
      <c r="A53" s="1">
        <v>4435000</v>
      </c>
      <c r="B53" s="3"/>
      <c r="C53" s="286" t="s">
        <v>220</v>
      </c>
      <c r="D53" s="287"/>
      <c r="E53" s="287"/>
      <c r="F53" s="287"/>
      <c r="G53" s="287"/>
      <c r="H53" s="287"/>
      <c r="I53" s="287"/>
      <c r="J53" s="287"/>
      <c r="K53" s="287"/>
      <c r="L53" s="288"/>
      <c r="M53" s="194">
        <v>-9358</v>
      </c>
      <c r="N53" s="189"/>
      <c r="Q53" s="51">
        <v>-9358051</v>
      </c>
      <c r="BB53" s="222"/>
    </row>
    <row r="54" spans="1:54" s="51" customFormat="1" ht="14.25" thickBot="1" x14ac:dyDescent="0.2">
      <c r="A54" s="1" t="s">
        <v>301</v>
      </c>
      <c r="B54" s="3"/>
      <c r="C54" s="289" t="s">
        <v>302</v>
      </c>
      <c r="D54" s="290"/>
      <c r="E54" s="290"/>
      <c r="F54" s="290"/>
      <c r="G54" s="290"/>
      <c r="H54" s="290"/>
      <c r="I54" s="290"/>
      <c r="J54" s="290"/>
      <c r="K54" s="290"/>
      <c r="L54" s="291"/>
      <c r="M54" s="195">
        <v>4116969</v>
      </c>
      <c r="N54" s="196"/>
      <c r="Q54" s="51">
        <f>IF(COUNTIF(Q51:Q53,"-")=COUNTA(Q51:Q53),"-",SUM(Q51:Q53))</f>
        <v>4116968801</v>
      </c>
      <c r="BB54" s="222"/>
    </row>
    <row r="55" spans="1:54" s="51" customFormat="1" ht="14.25" thickBot="1" x14ac:dyDescent="0.2">
      <c r="A55" s="1"/>
      <c r="B55" s="3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8"/>
      <c r="N55" s="199"/>
      <c r="BB55" s="222"/>
    </row>
    <row r="56" spans="1:54" s="51" customFormat="1" x14ac:dyDescent="0.15">
      <c r="A56" s="1" t="s">
        <v>303</v>
      </c>
      <c r="B56" s="3"/>
      <c r="C56" s="200" t="s">
        <v>304</v>
      </c>
      <c r="D56" s="201"/>
      <c r="E56" s="201"/>
      <c r="F56" s="201"/>
      <c r="G56" s="201"/>
      <c r="H56" s="201"/>
      <c r="I56" s="201"/>
      <c r="J56" s="201"/>
      <c r="K56" s="201"/>
      <c r="L56" s="201"/>
      <c r="M56" s="202">
        <v>384683</v>
      </c>
      <c r="N56" s="203"/>
      <c r="Q56" s="51">
        <v>384683465</v>
      </c>
      <c r="BB56" s="222"/>
    </row>
    <row r="57" spans="1:54" s="51" customFormat="1" x14ac:dyDescent="0.15">
      <c r="A57" s="1" t="s">
        <v>305</v>
      </c>
      <c r="B57" s="3"/>
      <c r="C57" s="204" t="s">
        <v>306</v>
      </c>
      <c r="D57" s="205"/>
      <c r="E57" s="205"/>
      <c r="F57" s="205"/>
      <c r="G57" s="205"/>
      <c r="H57" s="205"/>
      <c r="I57" s="205"/>
      <c r="J57" s="205"/>
      <c r="K57" s="205"/>
      <c r="L57" s="205"/>
      <c r="M57" s="188">
        <v>-6197</v>
      </c>
      <c r="N57" s="189"/>
      <c r="Q57" s="51">
        <v>-6196537</v>
      </c>
      <c r="BB57" s="222"/>
    </row>
    <row r="58" spans="1:54" s="51" customFormat="1" ht="14.25" thickBot="1" x14ac:dyDescent="0.2">
      <c r="A58" s="1" t="s">
        <v>307</v>
      </c>
      <c r="B58" s="3"/>
      <c r="C58" s="206" t="s">
        <v>308</v>
      </c>
      <c r="D58" s="207"/>
      <c r="E58" s="207"/>
      <c r="F58" s="207"/>
      <c r="G58" s="207"/>
      <c r="H58" s="207"/>
      <c r="I58" s="207"/>
      <c r="J58" s="207"/>
      <c r="K58" s="207"/>
      <c r="L58" s="207"/>
      <c r="M58" s="208">
        <v>378487</v>
      </c>
      <c r="N58" s="209" t="s">
        <v>338</v>
      </c>
      <c r="Q58" s="51">
        <f>IF(COUNTIF(Q56:Q57,"-")=COUNTA(Q56:Q57),"-",SUM(Q56:Q57))</f>
        <v>378486928</v>
      </c>
      <c r="BB58" s="222"/>
    </row>
    <row r="59" spans="1:54" s="51" customFormat="1" ht="14.25" thickBot="1" x14ac:dyDescent="0.2">
      <c r="A59" s="1" t="s">
        <v>309</v>
      </c>
      <c r="B59" s="3"/>
      <c r="C59" s="210" t="s">
        <v>310</v>
      </c>
      <c r="D59" s="211"/>
      <c r="E59" s="212"/>
      <c r="F59" s="213"/>
      <c r="G59" s="213"/>
      <c r="H59" s="213"/>
      <c r="I59" s="213"/>
      <c r="J59" s="211"/>
      <c r="K59" s="211"/>
      <c r="L59" s="211"/>
      <c r="M59" s="195">
        <v>4495456</v>
      </c>
      <c r="N59" s="196"/>
      <c r="Q59" s="51">
        <f>IF(AND(Q54="-",Q58="-"),"-",SUM(Q54,Q58))</f>
        <v>4495455729</v>
      </c>
      <c r="BB59" s="222"/>
    </row>
    <row r="60" spans="1:54" s="51" customFormat="1" ht="6.75" customHeight="1" x14ac:dyDescent="0.15">
      <c r="A60" s="1"/>
      <c r="B60" s="3"/>
      <c r="C60" s="161"/>
      <c r="D60" s="161"/>
      <c r="E60" s="214"/>
      <c r="F60" s="215"/>
      <c r="G60" s="215"/>
      <c r="H60" s="215"/>
      <c r="I60" s="216"/>
      <c r="J60" s="217"/>
      <c r="K60" s="217"/>
      <c r="L60" s="217"/>
      <c r="M60" s="3"/>
      <c r="N60" s="3"/>
    </row>
    <row r="61" spans="1:54" s="51" customFormat="1" x14ac:dyDescent="0.15">
      <c r="A61" s="1"/>
      <c r="B61" s="3"/>
      <c r="C61" s="161"/>
      <c r="D61" s="218" t="s">
        <v>324</v>
      </c>
      <c r="E61" s="214"/>
      <c r="F61" s="215"/>
      <c r="G61" s="215"/>
      <c r="H61" s="215"/>
      <c r="I61" s="219"/>
      <c r="J61" s="217"/>
      <c r="K61" s="217"/>
      <c r="L61" s="217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to1470</dc:creator>
  <cp:lastModifiedBy>to1470</cp:lastModifiedBy>
  <cp:lastPrinted>2020-03-30T05:36:33Z</cp:lastPrinted>
  <dcterms:created xsi:type="dcterms:W3CDTF">2020-03-26T09:31:39Z</dcterms:created>
  <dcterms:modified xsi:type="dcterms:W3CDTF">2021-03-26T04:45:13Z</dcterms:modified>
</cp:coreProperties>
</file>