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ThisWorkbook"/>
  <mc:AlternateContent xmlns:mc="http://schemas.openxmlformats.org/markup-compatibility/2006">
    <mc:Choice Requires="x15">
      <x15ac:absPath xmlns:x15ac="http://schemas.microsoft.com/office/spreadsheetml/2010/11/ac" url="\\172.17.0.142\0406地域包括支援センター\10介護予防支援\(R8.6～）様式\HP\"/>
    </mc:Choice>
  </mc:AlternateContent>
  <xr:revisionPtr revIDLastSave="0" documentId="13_ncr:1_{0FA8E5F3-8BC6-48BC-BEFF-E534FFC2023A}" xr6:coauthVersionLast="47" xr6:coauthVersionMax="47" xr10:uidLastSave="{00000000-0000-0000-0000-000000000000}"/>
  <bookViews>
    <workbookView xWindow="-120" yWindow="-120" windowWidth="29040" windowHeight="15840" tabRatio="1000" activeTab="1" xr2:uid="{00000000-000D-0000-FFFF-FFFF00000000}"/>
  </bookViews>
  <sheets>
    <sheet name="日付" sheetId="18" r:id="rId1"/>
    <sheet name="入力（☆使い方説明☆）" sheetId="22" r:id="rId2"/>
    <sheet name="(中央)ｹｱ名簿" sheetId="14" r:id="rId3"/>
    <sheet name="(中央)ｹｱ報告書" sheetId="24" r:id="rId4"/>
    <sheet name="(中央)ｹｱ請求書" sheetId="42" r:id="rId5"/>
    <sheet name="(北部)ｹｱ名簿" sheetId="52" r:id="rId6"/>
    <sheet name="(北部)ｹｱ報告書" sheetId="54" r:id="rId7"/>
    <sheet name="(北部)ｹｱ請求書 " sheetId="56" r:id="rId8"/>
    <sheet name="(西部)ｹｱ名簿" sheetId="53" r:id="rId9"/>
    <sheet name="(西部)ｹｱ報告書" sheetId="55" r:id="rId10"/>
    <sheet name="(西部)ｹｱ請求書 " sheetId="57" r:id="rId11"/>
  </sheets>
  <definedNames>
    <definedName name="_xlnm.Print_Area" localSheetId="10">'(西部)ｹｱ請求書 '!$A$1:$J$27</definedName>
    <definedName name="_xlnm.Print_Area" localSheetId="8">'(西部)ｹｱ名簿'!$A$1:$L$36</definedName>
    <definedName name="_xlnm.Print_Area" localSheetId="4">'(中央)ｹｱ請求書'!$A$1:$J$27</definedName>
    <definedName name="_xlnm.Print_Area" localSheetId="2">'(中央)ｹｱ名簿'!$A$1:$L$36</definedName>
    <definedName name="_xlnm.Print_Area" localSheetId="7">'(北部)ｹｱ請求書 '!$A$1:$J$27</definedName>
    <definedName name="_xlnm.Print_Area" localSheetId="5">'(北部)ｹｱ名簿'!$A$1:$L$36</definedName>
    <definedName name="_xlnm.Print_Titles" localSheetId="8">'(西部)ｹｱ名簿'!$1:$8</definedName>
    <definedName name="_xlnm.Print_Titles" localSheetId="2">'(中央)ｹｱ名簿'!$1:$8</definedName>
    <definedName name="_xlnm.Print_Titles" localSheetId="5">'(北部)ｹｱ名簿'!$1:$8</definedName>
    <definedName name="事業所名">#REF!</definedName>
    <definedName name="包括事業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 i="18" l="1"/>
  <c r="L3" i="18"/>
  <c r="K3" i="18"/>
  <c r="J3" i="18"/>
  <c r="I3" i="18"/>
  <c r="H3" i="18"/>
  <c r="G3" i="18"/>
  <c r="F3" i="18"/>
  <c r="E3" i="18"/>
  <c r="D3" i="18"/>
  <c r="C3" i="18"/>
  <c r="B3" i="18"/>
  <c r="F23" i="55" a="1"/>
  <c r="F23" i="55"/>
  <c r="G25" i="57" s="1"/>
  <c r="H22" i="55" a="1"/>
  <c r="H22" i="55"/>
  <c r="H21" i="55" a="1"/>
  <c r="H21" i="55"/>
  <c r="H20" i="55" a="1"/>
  <c r="H20" i="55"/>
  <c r="H19" i="55" a="1"/>
  <c r="H19" i="55"/>
  <c r="F22" i="55" a="1"/>
  <c r="F22" i="55"/>
  <c r="F21" i="55" a="1"/>
  <c r="F21" i="55"/>
  <c r="F20" i="55" a="1"/>
  <c r="F20" i="55"/>
  <c r="F19" i="55" a="1"/>
  <c r="F19" i="55"/>
  <c r="J19" i="55"/>
  <c r="G21" i="57" s="1"/>
  <c r="F23" i="54" a="1"/>
  <c r="F23" i="54"/>
  <c r="G25" i="56" s="1"/>
  <c r="H22" i="54" a="1"/>
  <c r="H22" i="54"/>
  <c r="H21" i="54" a="1"/>
  <c r="H21" i="54"/>
  <c r="H20" i="54" a="1"/>
  <c r="H20" i="54"/>
  <c r="H19" i="54" a="1"/>
  <c r="H19" i="54"/>
  <c r="F22" i="54" a="1"/>
  <c r="F22" i="54"/>
  <c r="F21" i="54" a="1"/>
  <c r="F21" i="54"/>
  <c r="F19" i="54" a="1"/>
  <c r="F19" i="54"/>
  <c r="F20" i="54" a="1"/>
  <c r="F20" i="54"/>
  <c r="I25" i="57"/>
  <c r="B18" i="57"/>
  <c r="E14" i="57"/>
  <c r="E13" i="57"/>
  <c r="E12" i="57"/>
  <c r="E11" i="57"/>
  <c r="G10" i="57"/>
  <c r="I25" i="56"/>
  <c r="B18" i="56"/>
  <c r="E14" i="56"/>
  <c r="E13" i="56"/>
  <c r="E12" i="56"/>
  <c r="E11" i="56"/>
  <c r="G10" i="56"/>
  <c r="J22" i="55"/>
  <c r="G24" i="57" s="1"/>
  <c r="I24" i="57" s="1"/>
  <c r="J21" i="55"/>
  <c r="G23" i="57" s="1"/>
  <c r="I23" i="57" s="1"/>
  <c r="J20" i="55"/>
  <c r="G22" i="57" s="1"/>
  <c r="I22" i="57" s="1"/>
  <c r="E12" i="55"/>
  <c r="I1" i="55"/>
  <c r="H1" i="55"/>
  <c r="G1" i="55"/>
  <c r="F1" i="55"/>
  <c r="E1" i="55"/>
  <c r="D1" i="55"/>
  <c r="C1" i="55"/>
  <c r="J22" i="54"/>
  <c r="G24" i="56" s="1"/>
  <c r="I24" i="56" s="1"/>
  <c r="J21" i="54"/>
  <c r="G23" i="56" s="1"/>
  <c r="I23" i="56" s="1"/>
  <c r="J20" i="54"/>
  <c r="G22" i="56" s="1"/>
  <c r="I22" i="56" s="1"/>
  <c r="J19" i="54"/>
  <c r="G21" i="56" s="1"/>
  <c r="E12" i="54"/>
  <c r="I1" i="54"/>
  <c r="H1" i="54"/>
  <c r="G1" i="54"/>
  <c r="F1" i="54"/>
  <c r="E1" i="54"/>
  <c r="D1" i="54"/>
  <c r="C1" i="54"/>
  <c r="G6" i="53"/>
  <c r="G6" i="52"/>
  <c r="G10" i="42"/>
  <c r="F21" i="24" a="1"/>
  <c r="F21" i="24"/>
  <c r="I21" i="57" l="1"/>
  <c r="I26" i="57" s="1"/>
  <c r="I27" i="57" s="1"/>
  <c r="I21" i="56"/>
  <c r="I26" i="56" s="1"/>
  <c r="I27" i="56" s="1"/>
  <c r="H20" i="24" a="1"/>
  <c r="H20" i="24"/>
  <c r="F20" i="24" a="1"/>
  <c r="F20" i="24"/>
  <c r="H22" i="24" a="1"/>
  <c r="H22" i="24"/>
  <c r="F22" i="24" a="1"/>
  <c r="F22" i="24"/>
  <c r="H21" i="24" a="1"/>
  <c r="H21" i="24"/>
  <c r="H19" i="24" a="1"/>
  <c r="H19" i="24"/>
  <c r="F19" i="24" a="1"/>
  <c r="F19" i="24"/>
  <c r="F23" i="24"/>
  <c r="J21" i="24"/>
  <c r="E14" i="42"/>
  <c r="E12" i="42"/>
  <c r="G23" i="42" l="1"/>
  <c r="B18" i="42"/>
  <c r="E13" i="42"/>
  <c r="E11" i="42"/>
  <c r="G20" i="22"/>
  <c r="H4" i="42" l="1"/>
  <c r="H4" i="57"/>
  <c r="H4" i="56"/>
  <c r="K19" i="22"/>
  <c r="B6" i="42" l="1"/>
  <c r="E24" i="22"/>
  <c r="D6" i="53" l="1"/>
  <c r="D6" i="52"/>
  <c r="D6" i="14"/>
  <c r="K20" i="22" l="1"/>
  <c r="G19" i="22"/>
  <c r="H5" i="24" l="1"/>
  <c r="B16" i="55"/>
  <c r="H5" i="55"/>
  <c r="B16" i="54"/>
  <c r="H5" i="54"/>
  <c r="B7" i="42"/>
  <c r="B8" i="24"/>
  <c r="B7" i="24"/>
  <c r="G25" i="42"/>
  <c r="I25" i="42" s="1"/>
  <c r="I1" i="24" l="1"/>
  <c r="H1" i="24"/>
  <c r="G1" i="24"/>
  <c r="F1" i="24"/>
  <c r="E1" i="24"/>
  <c r="D1" i="24"/>
  <c r="C1" i="24"/>
  <c r="E12" i="24" l="1"/>
  <c r="G6" i="14"/>
  <c r="J19" i="24" l="1"/>
  <c r="G21" i="42" s="1"/>
  <c r="J20" i="24"/>
  <c r="J22" i="24"/>
  <c r="I21" i="42" l="1"/>
  <c r="G24" i="42"/>
  <c r="I24" i="42" s="1"/>
  <c r="G22" i="42"/>
  <c r="I22" i="42" s="1"/>
  <c r="I23" i="42"/>
  <c r="B16" i="24"/>
  <c r="I26" i="42" l="1"/>
  <c r="I27"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RDPC031</author>
  </authors>
  <commentList>
    <comment ref="B20" authorId="0" shapeId="0" xr:uid="{00000000-0006-0000-0100-000001000000}">
      <text>
        <r>
          <rPr>
            <b/>
            <sz val="18"/>
            <color indexed="81"/>
            <rFont val="ＭＳ Ｐゴシック"/>
            <family val="3"/>
            <charset val="128"/>
          </rPr>
          <t>中央のまま</t>
        </r>
      </text>
    </comment>
    <comment ref="B24" authorId="0" shapeId="0" xr:uid="{00000000-0006-0000-0100-000002000000}">
      <text>
        <r>
          <rPr>
            <b/>
            <sz val="20"/>
            <color indexed="81"/>
            <rFont val="ＭＳ Ｐゴシック"/>
            <family val="3"/>
            <charset val="128"/>
          </rPr>
          <t>①【ここを選びます】
　　提出する当月を選択してください
　（このシートの他の枠は入力済みなので
　　　　　　　　　　　　　　　そのままでOK）
②月を選択すると、中央包括が指定する報告書などの日付が、各包括のシートに自動で入ります
③名簿は今まで通り適宜修正加筆ください
④報告書は自動で計算されます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<sst xmlns="http://schemas.openxmlformats.org/spreadsheetml/2006/main" count="217" uniqueCount="93">
  <si>
    <t>継　続</t>
    <rPh sb="0" eb="1">
      <t>ツギ</t>
    </rPh>
    <rPh sb="2" eb="3">
      <t>ゾク</t>
    </rPh>
    <phoneticPr fontId="1"/>
  </si>
  <si>
    <t>備　考</t>
    <rPh sb="0" eb="1">
      <t>ソナエ</t>
    </rPh>
    <rPh sb="2" eb="3">
      <t>コウ</t>
    </rPh>
    <phoneticPr fontId="1"/>
  </si>
  <si>
    <t>利用者氏名</t>
    <rPh sb="0" eb="3">
      <t>リヨウシャ</t>
    </rPh>
    <rPh sb="3" eb="5">
      <t>シメイ</t>
    </rPh>
    <phoneticPr fontId="1"/>
  </si>
  <si>
    <t>分類</t>
    <rPh sb="0" eb="2">
      <t>ブンルイ</t>
    </rPh>
    <phoneticPr fontId="1"/>
  </si>
  <si>
    <t xml:space="preserve"> </t>
    <phoneticPr fontId="1"/>
  </si>
  <si>
    <t>事業所</t>
    <rPh sb="0" eb="3">
      <t>ジギョウショ</t>
    </rPh>
    <phoneticPr fontId="1"/>
  </si>
  <si>
    <t>月遅れ</t>
    <rPh sb="0" eb="2">
      <t>ツキオク</t>
    </rPh>
    <phoneticPr fontId="1"/>
  </si>
  <si>
    <t>担当
ケアマネ</t>
    <rPh sb="0" eb="2">
      <t>タントウ</t>
    </rPh>
    <phoneticPr fontId="1"/>
  </si>
  <si>
    <t>被保険者番号</t>
    <rPh sb="0" eb="4">
      <t>ヒホケンシャ</t>
    </rPh>
    <rPh sb="4" eb="6">
      <t>バンゴウ</t>
    </rPh>
    <phoneticPr fontId="1"/>
  </si>
  <si>
    <t>委託連携加算</t>
    <rPh sb="0" eb="2">
      <t>イタク</t>
    </rPh>
    <rPh sb="2" eb="4">
      <t>レンケイ</t>
    </rPh>
    <rPh sb="4" eb="6">
      <t>カサン</t>
    </rPh>
    <phoneticPr fontId="1"/>
  </si>
  <si>
    <t>　　　　ｹｱﾏﾈｼﾞﾒﾝﾄＡ（従前相当、サービスＡ）　ｹｱﾏﾈｼﾞﾒﾝﾄＣ（サービスＢ）</t>
    <rPh sb="15" eb="17">
      <t>ジュウゼン</t>
    </rPh>
    <rPh sb="17" eb="19">
      <t>ソウトウ</t>
    </rPh>
    <phoneticPr fontId="1"/>
  </si>
  <si>
    <t>月分</t>
    <rPh sb="0" eb="1">
      <t>ガツ</t>
    </rPh>
    <rPh sb="1" eb="2">
      <t>ブン</t>
    </rPh>
    <phoneticPr fontId="1"/>
  </si>
  <si>
    <t>合計</t>
    <rPh sb="0" eb="2">
      <t>ゴウケイ</t>
    </rPh>
    <phoneticPr fontId="1"/>
  </si>
  <si>
    <t>金額／円</t>
    <rPh sb="0" eb="2">
      <t>キンガク</t>
    </rPh>
    <rPh sb="3" eb="4">
      <t>エン</t>
    </rPh>
    <phoneticPr fontId="1"/>
  </si>
  <si>
    <t>数量／件</t>
    <rPh sb="0" eb="2">
      <t>スウリョウ</t>
    </rPh>
    <rPh sb="3" eb="4">
      <t>ケン</t>
    </rPh>
    <phoneticPr fontId="1"/>
  </si>
  <si>
    <t>単価／円</t>
    <rPh sb="0" eb="2">
      <t>タンカ</t>
    </rPh>
    <rPh sb="3" eb="4">
      <t>エン</t>
    </rPh>
    <phoneticPr fontId="1"/>
  </si>
  <si>
    <t>内　　　　容</t>
    <rPh sb="0" eb="1">
      <t>ナイ</t>
    </rPh>
    <rPh sb="5" eb="6">
      <t>カタチ</t>
    </rPh>
    <phoneticPr fontId="1"/>
  </si>
  <si>
    <t>下記のとおり請求します。</t>
    <rPh sb="0" eb="2">
      <t>カキ</t>
    </rPh>
    <rPh sb="6" eb="8">
      <t>セイキュウ</t>
    </rPh>
    <phoneticPr fontId="1"/>
  </si>
  <si>
    <t>氏名</t>
    <rPh sb="0" eb="2">
      <t>シメイ</t>
    </rPh>
    <phoneticPr fontId="1"/>
  </si>
  <si>
    <t>住所</t>
    <rPh sb="0" eb="2">
      <t>ジュウショ</t>
    </rPh>
    <phoneticPr fontId="1"/>
  </si>
  <si>
    <t>債権者コード</t>
    <rPh sb="0" eb="3">
      <t>サイケンシャ</t>
    </rPh>
    <phoneticPr fontId="1"/>
  </si>
  <si>
    <t>（口座振替依頼者）</t>
    <rPh sb="1" eb="3">
      <t>コウザ</t>
    </rPh>
    <rPh sb="3" eb="5">
      <t>フリカエ</t>
    </rPh>
    <rPh sb="5" eb="8">
      <t>イライシャ</t>
    </rPh>
    <phoneticPr fontId="1"/>
  </si>
  <si>
    <t>実績報告書</t>
    <rPh sb="0" eb="2">
      <t>ジッセキ</t>
    </rPh>
    <rPh sb="2" eb="5">
      <t>ホウコクショ</t>
    </rPh>
    <phoneticPr fontId="1"/>
  </si>
  <si>
    <t>介護予防
ケアマネジメント
請求書</t>
    <rPh sb="0" eb="2">
      <t>カイゴ</t>
    </rPh>
    <rPh sb="2" eb="4">
      <t>ヨボウ</t>
    </rPh>
    <phoneticPr fontId="1"/>
  </si>
  <si>
    <t>居宅介護支援事業所</t>
    <rPh sb="0" eb="2">
      <t>キョタク</t>
    </rPh>
    <rPh sb="2" eb="4">
      <t>カイゴ</t>
    </rPh>
    <rPh sb="4" eb="6">
      <t>シエン</t>
    </rPh>
    <rPh sb="6" eb="9">
      <t>ジギョウショ</t>
    </rPh>
    <phoneticPr fontId="1"/>
  </si>
  <si>
    <t>サービス</t>
    <phoneticPr fontId="1"/>
  </si>
  <si>
    <t>介護予防ケアマネジメント業務　一部委託事業　請求書</t>
    <rPh sb="0" eb="2">
      <t>カイゴ</t>
    </rPh>
    <rPh sb="2" eb="4">
      <t>ヨボウ</t>
    </rPh>
    <rPh sb="12" eb="14">
      <t>ギョウム</t>
    </rPh>
    <rPh sb="15" eb="17">
      <t>イチブ</t>
    </rPh>
    <rPh sb="17" eb="19">
      <t>イタク</t>
    </rPh>
    <rPh sb="19" eb="21">
      <t>ジギョウ</t>
    </rPh>
    <rPh sb="22" eb="25">
      <t>セイキュウショ</t>
    </rPh>
    <phoneticPr fontId="1"/>
  </si>
  <si>
    <t>ケアマネジメントＡ</t>
    <phoneticPr fontId="1"/>
  </si>
  <si>
    <t>ケアマネジメントＣ</t>
    <phoneticPr fontId="1"/>
  </si>
  <si>
    <t>月</t>
    <rPh sb="0" eb="1">
      <t>ガツ</t>
    </rPh>
    <phoneticPr fontId="1"/>
  </si>
  <si>
    <t>→</t>
    <phoneticPr fontId="1"/>
  </si>
  <si>
    <t>　　被保険者番号、利用者氏名、担当ケアマネ、備考は入力してください。</t>
    <rPh sb="2" eb="6">
      <t>ヒホケンシャ</t>
    </rPh>
    <rPh sb="6" eb="8">
      <t>バンゴウ</t>
    </rPh>
    <rPh sb="9" eb="12">
      <t>リヨウシャ</t>
    </rPh>
    <rPh sb="12" eb="14">
      <t>シメイ</t>
    </rPh>
    <rPh sb="15" eb="17">
      <t>タントウ</t>
    </rPh>
    <rPh sb="22" eb="24">
      <t>ビコウ</t>
    </rPh>
    <rPh sb="25" eb="27">
      <t>ニュウリョク</t>
    </rPh>
    <phoneticPr fontId="1"/>
  </si>
  <si>
    <t>　　ほかの部分はプルダウンで選択してください。</t>
    <rPh sb="5" eb="7">
      <t>ブブン</t>
    </rPh>
    <rPh sb="14" eb="16">
      <t>センタク</t>
    </rPh>
    <phoneticPr fontId="1"/>
  </si>
  <si>
    <t>※２行目もつかえます</t>
    <rPh sb="2" eb="3">
      <t>ギョウ</t>
    </rPh>
    <rPh sb="3" eb="4">
      <t>メ</t>
    </rPh>
    <phoneticPr fontId="1"/>
  </si>
  <si>
    <t>介護予防ケアマネジメント業務　一部委託事業　実績報告書</t>
    <rPh sb="0" eb="2">
      <t>カイゴ</t>
    </rPh>
    <rPh sb="2" eb="4">
      <t>ヨボウ</t>
    </rPh>
    <rPh sb="12" eb="14">
      <t>ギョウム</t>
    </rPh>
    <rPh sb="15" eb="17">
      <t>イチブ</t>
    </rPh>
    <rPh sb="17" eb="19">
      <t>イタク</t>
    </rPh>
    <rPh sb="19" eb="21">
      <t>ジギョウ</t>
    </rPh>
    <rPh sb="22" eb="24">
      <t>ジッセキ</t>
    </rPh>
    <rPh sb="24" eb="27">
      <t>ホウコクショ</t>
    </rPh>
    <phoneticPr fontId="1"/>
  </si>
  <si>
    <t>介護予防ケアマネジメントＡ※1</t>
    <phoneticPr fontId="1"/>
  </si>
  <si>
    <t>介護予防ケアマネジメント</t>
    <rPh sb="0" eb="2">
      <t>カイゴ</t>
    </rPh>
    <rPh sb="2" eb="4">
      <t>ヨボウ</t>
    </rPh>
    <phoneticPr fontId="1"/>
  </si>
  <si>
    <t>介護予防ケアマネジメントC</t>
    <rPh sb="0" eb="2">
      <t>カイゴ</t>
    </rPh>
    <rPh sb="2" eb="4">
      <t>ヨボウ</t>
    </rPh>
    <phoneticPr fontId="1"/>
  </si>
  <si>
    <t>従前相当※２
（件）</t>
    <rPh sb="0" eb="2">
      <t>ジュウゼン</t>
    </rPh>
    <rPh sb="2" eb="4">
      <t>ソウトウ</t>
    </rPh>
    <rPh sb="8" eb="9">
      <t>ケン</t>
    </rPh>
    <phoneticPr fontId="1"/>
  </si>
  <si>
    <t>サービスA（件）</t>
    <rPh sb="6" eb="7">
      <t>ケン</t>
    </rPh>
    <phoneticPr fontId="1"/>
  </si>
  <si>
    <t>合計（件）</t>
    <rPh sb="0" eb="2">
      <t>ゴウケイ</t>
    </rPh>
    <rPh sb="3" eb="4">
      <t>ケン</t>
    </rPh>
    <phoneticPr fontId="1"/>
  </si>
  <si>
    <t xml:space="preserve">※１　介護予防ケアマネジメントＡ
　　　訪問型・通所型従前相当サービス及びサービスＡにおけるケアマネジメント費
</t>
    <phoneticPr fontId="1"/>
  </si>
  <si>
    <t>※２　従前相当　令和2年度までの現行相当サービス費</t>
    <phoneticPr fontId="1"/>
  </si>
  <si>
    <t>《予防支援と同様のケアマネジメント》
　・従前相当※2
　・サービスＡ</t>
    <phoneticPr fontId="1"/>
  </si>
  <si>
    <t>の介護予防ケアマネジメント業務一部委託事業について次のとおり報告します。</t>
    <phoneticPr fontId="1"/>
  </si>
  <si>
    <t>←プルダウンで選択してください。</t>
    <rPh sb="7" eb="9">
      <t>センタク</t>
    </rPh>
    <phoneticPr fontId="1"/>
  </si>
  <si>
    <t>６　それぞれの様式を見て、確認し、問題がなければ印刷してください。</t>
    <rPh sb="7" eb="9">
      <t>ヨウシキ</t>
    </rPh>
    <rPh sb="10" eb="11">
      <t>ミ</t>
    </rPh>
    <rPh sb="13" eb="15">
      <t>カクニン</t>
    </rPh>
    <rPh sb="17" eb="19">
      <t>モンダイ</t>
    </rPh>
    <rPh sb="24" eb="26">
      <t>インサツ</t>
    </rPh>
    <phoneticPr fontId="1"/>
  </si>
  <si>
    <t>３　請求する包括を選んでください</t>
    <rPh sb="2" eb="4">
      <t>セイキュウ</t>
    </rPh>
    <rPh sb="6" eb="8">
      <t>ホウカツ</t>
    </rPh>
    <rPh sb="9" eb="10">
      <t>エラ</t>
    </rPh>
    <phoneticPr fontId="1"/>
  </si>
  <si>
    <t>※中央のみ</t>
    <rPh sb="1" eb="3">
      <t>チュウオウ</t>
    </rPh>
    <phoneticPr fontId="1"/>
  </si>
  <si>
    <t>月利用分までの実績を作成します。</t>
    <rPh sb="0" eb="1">
      <t>ガツ</t>
    </rPh>
    <rPh sb="1" eb="3">
      <t>リヨウ</t>
    </rPh>
    <rPh sb="3" eb="4">
      <t>ブン</t>
    </rPh>
    <rPh sb="7" eb="9">
      <t>ジッセキ</t>
    </rPh>
    <rPh sb="10" eb="12">
      <t>サクセイ</t>
    </rPh>
    <phoneticPr fontId="1"/>
  </si>
  <si>
    <t>黄色</t>
    <rPh sb="0" eb="2">
      <t>キイロ</t>
    </rPh>
    <phoneticPr fontId="1"/>
  </si>
  <si>
    <t>になっているセルとシートを入力してください。</t>
    <rPh sb="13" eb="15">
      <t>ニュウリョク</t>
    </rPh>
    <phoneticPr fontId="1"/>
  </si>
  <si>
    <t>□ 西部包括</t>
    <phoneticPr fontId="1"/>
  </si>
  <si>
    <t>□ 北部包括</t>
    <phoneticPr fontId="1"/>
  </si>
  <si>
    <t>■ 中央包括</t>
    <phoneticPr fontId="1"/>
  </si>
  <si>
    <t>（あて先）</t>
    <rPh sb="3" eb="4">
      <t>サキ</t>
    </rPh>
    <phoneticPr fontId="1"/>
  </si>
  <si>
    <t>提出月</t>
    <rPh sb="0" eb="2">
      <t>テイシュツ</t>
    </rPh>
    <rPh sb="2" eb="3">
      <t>ツキ</t>
    </rPh>
    <phoneticPr fontId="1"/>
  </si>
  <si>
    <t>※ 「内消費税額」には、合計金額に10/110を乗じて得た額（１円未満の端数が生じる場合は切り捨て）を記載する</t>
    <phoneticPr fontId="1"/>
  </si>
  <si>
    <t>内消費税</t>
    <rPh sb="0" eb="1">
      <t>ウチ</t>
    </rPh>
    <rPh sb="1" eb="4">
      <t>ショウヒゼイ</t>
    </rPh>
    <phoneticPr fontId="1"/>
  </si>
  <si>
    <t>事業所名</t>
    <rPh sb="0" eb="3">
      <t>ジギョウショ</t>
    </rPh>
    <rPh sb="3" eb="4">
      <t>メイ</t>
    </rPh>
    <phoneticPr fontId="1"/>
  </si>
  <si>
    <t>登録番号　Ｔ</t>
    <rPh sb="0" eb="2">
      <t>トウロク</t>
    </rPh>
    <rPh sb="2" eb="4">
      <t>バンゴウ</t>
    </rPh>
    <phoneticPr fontId="1"/>
  </si>
  <si>
    <t>実績報告書</t>
    <rPh sb="0" eb="4">
      <t>ジッセキホウコク</t>
    </rPh>
    <rPh sb="4" eb="5">
      <t>ショ</t>
    </rPh>
    <phoneticPr fontId="1"/>
  </si>
  <si>
    <t>ケアマネジメント請求書</t>
    <rPh sb="8" eb="11">
      <t>セイキュウショ</t>
    </rPh>
    <phoneticPr fontId="1"/>
  </si>
  <si>
    <t>（あて先）</t>
    <rPh sb="3" eb="4">
      <t>サキ</t>
    </rPh>
    <phoneticPr fontId="1"/>
  </si>
  <si>
    <r>
      <t>１　</t>
    </r>
    <r>
      <rPr>
        <b/>
        <sz val="11"/>
        <color rgb="FFFF0000"/>
        <rFont val="BIZ UDPゴシック"/>
        <family val="3"/>
        <charset val="128"/>
      </rPr>
      <t>事業所名</t>
    </r>
    <r>
      <rPr>
        <b/>
        <sz val="11"/>
        <color theme="1"/>
        <rFont val="BIZ UDPゴシック"/>
        <family val="3"/>
        <charset val="128"/>
      </rPr>
      <t>を入力してください。</t>
    </r>
    <rPh sb="2" eb="5">
      <t>ジギョウショ</t>
    </rPh>
    <rPh sb="5" eb="6">
      <t>メイ</t>
    </rPh>
    <rPh sb="7" eb="9">
      <t>ニュウリョク</t>
    </rPh>
    <phoneticPr fontId="1"/>
  </si>
  <si>
    <r>
      <t>２　</t>
    </r>
    <r>
      <rPr>
        <b/>
        <sz val="11"/>
        <color rgb="FFFF0000"/>
        <rFont val="BIZ UDPゴシック"/>
        <family val="3"/>
        <charset val="128"/>
      </rPr>
      <t>口座振替依頼者</t>
    </r>
    <r>
      <rPr>
        <b/>
        <sz val="11"/>
        <color theme="1"/>
        <rFont val="BIZ UDPゴシック"/>
        <family val="3"/>
        <charset val="128"/>
      </rPr>
      <t>の情報を入力してください。</t>
    </r>
    <rPh sb="2" eb="4">
      <t>コウザ</t>
    </rPh>
    <rPh sb="4" eb="6">
      <t>フリカエ</t>
    </rPh>
    <rPh sb="6" eb="8">
      <t>イライ</t>
    </rPh>
    <rPh sb="8" eb="9">
      <t>シャ</t>
    </rPh>
    <rPh sb="10" eb="12">
      <t>ジョウホウ</t>
    </rPh>
    <rPh sb="13" eb="15">
      <t>ニュウリョク</t>
    </rPh>
    <phoneticPr fontId="1"/>
  </si>
  <si>
    <r>
      <t>４　</t>
    </r>
    <r>
      <rPr>
        <b/>
        <sz val="11"/>
        <color rgb="FFFF0000"/>
        <rFont val="BIZ UDPゴシック"/>
        <family val="3"/>
        <charset val="128"/>
      </rPr>
      <t>提出月</t>
    </r>
    <r>
      <rPr>
        <b/>
        <sz val="11"/>
        <color theme="1"/>
        <rFont val="BIZ UDPゴシック"/>
        <family val="3"/>
        <charset val="128"/>
      </rPr>
      <t>を入力してください。</t>
    </r>
    <rPh sb="2" eb="4">
      <t>テイシュツ</t>
    </rPh>
    <rPh sb="4" eb="5">
      <t>ヅキ</t>
    </rPh>
    <rPh sb="6" eb="8">
      <t>ニュウリョク</t>
    </rPh>
    <phoneticPr fontId="1"/>
  </si>
  <si>
    <r>
      <rPr>
        <b/>
        <sz val="11"/>
        <color theme="1"/>
        <rFont val="BIZ UDPゴシック"/>
        <family val="3"/>
        <charset val="128"/>
      </rPr>
      <t>介護予防ケアマネジメントＣ</t>
    </r>
    <r>
      <rPr>
        <sz val="11"/>
        <color theme="1"/>
        <rFont val="BIZ UDPゴシック"/>
        <family val="3"/>
        <charset val="128"/>
      </rPr>
      <t xml:space="preserve">
《初回のみのケアマネジメント》
・サービスB</t>
    </r>
    <rPh sb="0" eb="2">
      <t>カイゴ</t>
    </rPh>
    <rPh sb="2" eb="4">
      <t>ヨボウ</t>
    </rPh>
    <phoneticPr fontId="1"/>
  </si>
  <si>
    <t>介護予防ケアマネジメント対象者名簿</t>
    <phoneticPr fontId="1"/>
  </si>
  <si>
    <r>
      <rPr>
        <b/>
        <sz val="11"/>
        <color theme="1"/>
        <rFont val="BIZ UDPゴシック"/>
        <family val="3"/>
        <charset val="128"/>
      </rPr>
      <t>新　規</t>
    </r>
    <r>
      <rPr>
        <b/>
        <sz val="10"/>
        <color theme="1"/>
        <rFont val="BIZ UDPゴシック"/>
        <family val="3"/>
        <charset val="128"/>
      </rPr>
      <t xml:space="preserve">　
 </t>
    </r>
    <r>
      <rPr>
        <b/>
        <sz val="9"/>
        <color theme="1"/>
        <rFont val="BIZ UDPゴシック"/>
        <family val="3"/>
        <charset val="128"/>
      </rPr>
      <t xml:space="preserve"> (初回加算）</t>
    </r>
    <rPh sb="0" eb="1">
      <t>シン</t>
    </rPh>
    <rPh sb="2" eb="3">
      <t>キ</t>
    </rPh>
    <rPh sb="8" eb="10">
      <t>ショカイ</t>
    </rPh>
    <rPh sb="10" eb="12">
      <t>カサン</t>
    </rPh>
    <phoneticPr fontId="1"/>
  </si>
  <si>
    <t>※ それぞれR8.6.1介護職員等処遇改善加算が加わった額が記載されている</t>
    <rPh sb="12" eb="23">
      <t>カイゴショクイントウショグウカイゼンカサン</t>
    </rPh>
    <rPh sb="24" eb="25">
      <t>クワ</t>
    </rPh>
    <rPh sb="28" eb="29">
      <t>ガク</t>
    </rPh>
    <rPh sb="30" eb="32">
      <t>キサイ</t>
    </rPh>
    <phoneticPr fontId="1"/>
  </si>
  <si>
    <t>種別</t>
    <rPh sb="0" eb="2">
      <t>シュベツ</t>
    </rPh>
    <phoneticPr fontId="1"/>
  </si>
  <si>
    <t>社会福祉法人　恵和会</t>
  </si>
  <si>
    <t>□ 中央包括</t>
    <phoneticPr fontId="1"/>
  </si>
  <si>
    <t>■ 西部包括</t>
    <phoneticPr fontId="1"/>
  </si>
  <si>
    <t>■ 北部包括</t>
    <phoneticPr fontId="1"/>
  </si>
  <si>
    <t>社会福祉法人　塩尻市社会福祉協議会</t>
  </si>
  <si>
    <t>(塩尻市北部地域包括支援センター　受託法人)</t>
  </si>
  <si>
    <t>(塩尻市西部地域包括支援センター　受託法人)</t>
  </si>
  <si>
    <t>中央</t>
  </si>
  <si>
    <t>(塩尻市西部地域包括支援センター　受託法人)</t>
    <phoneticPr fontId="1"/>
  </si>
  <si>
    <t>　基本報酬/初回加算
処遇改善加算</t>
    <rPh sb="1" eb="3">
      <t>キホン</t>
    </rPh>
    <rPh sb="3" eb="5">
      <t>ホウシュウ</t>
    </rPh>
    <rPh sb="6" eb="8">
      <t>ショカイ</t>
    </rPh>
    <rPh sb="8" eb="10">
      <t>カサン</t>
    </rPh>
    <rPh sb="11" eb="17">
      <t>ショグウカイゼンカサン</t>
    </rPh>
    <phoneticPr fontId="1"/>
  </si>
  <si>
    <t>　基本報酬/委託連携加算
処遇改善加算</t>
    <rPh sb="1" eb="3">
      <t>キホン</t>
    </rPh>
    <rPh sb="3" eb="5">
      <t>ホウシュウ</t>
    </rPh>
    <rPh sb="6" eb="8">
      <t>イタク</t>
    </rPh>
    <rPh sb="8" eb="10">
      <t>レンケイ</t>
    </rPh>
    <rPh sb="10" eb="12">
      <t>カサン</t>
    </rPh>
    <rPh sb="13" eb="19">
      <t>ショグウカイゼンカサン</t>
    </rPh>
    <phoneticPr fontId="1"/>
  </si>
  <si>
    <t>　基本報酬/初回加算
　委託連携加算/処遇改善加算</t>
    <rPh sb="1" eb="3">
      <t>キホン</t>
    </rPh>
    <rPh sb="3" eb="5">
      <t>ホウシュウ</t>
    </rPh>
    <rPh sb="6" eb="8">
      <t>ショカイ</t>
    </rPh>
    <rPh sb="8" eb="10">
      <t>カサン</t>
    </rPh>
    <rPh sb="12" eb="18">
      <t>イタクレンケイカサン</t>
    </rPh>
    <rPh sb="19" eb="25">
      <t>ショグウカイゼンカサン</t>
    </rPh>
    <phoneticPr fontId="1"/>
  </si>
  <si>
    <t>　基本報酬
処遇改善加算</t>
    <rPh sb="1" eb="3">
      <t>キホン</t>
    </rPh>
    <rPh sb="3" eb="5">
      <t>ホウシュウ</t>
    </rPh>
    <rPh sb="6" eb="12">
      <t>ショグウカイゼンカサン</t>
    </rPh>
    <phoneticPr fontId="1"/>
  </si>
  <si>
    <t>介護予防ケアマネジメント
初回</t>
    <rPh sb="0" eb="2">
      <t>カイゴ</t>
    </rPh>
    <rPh sb="2" eb="4">
      <t>ヨボウ</t>
    </rPh>
    <rPh sb="13" eb="15">
      <t>ショカイ</t>
    </rPh>
    <phoneticPr fontId="1"/>
  </si>
  <si>
    <t>介護予防ケアマネジメント
委託連携</t>
    <rPh sb="0" eb="2">
      <t>カイゴ</t>
    </rPh>
    <rPh sb="2" eb="4">
      <t>ヨボウ</t>
    </rPh>
    <rPh sb="13" eb="15">
      <t>イタク</t>
    </rPh>
    <rPh sb="15" eb="17">
      <t>レンケイ</t>
    </rPh>
    <phoneticPr fontId="1"/>
  </si>
  <si>
    <t>介護予防ケアマネジメント
初回/委託連携</t>
    <rPh sb="0" eb="2">
      <t>カイゴ</t>
    </rPh>
    <rPh sb="2" eb="4">
      <t>ヨボウ</t>
    </rPh>
    <rPh sb="13" eb="15">
      <t>ショカイ</t>
    </rPh>
    <rPh sb="16" eb="18">
      <t>イタク</t>
    </rPh>
    <rPh sb="18" eb="20">
      <t>レンケイ</t>
    </rPh>
    <phoneticPr fontId="1"/>
  </si>
  <si>
    <t>種別</t>
    <rPh sb="0" eb="2">
      <t>シュベツ</t>
    </rPh>
    <phoneticPr fontId="1"/>
  </si>
  <si>
    <t>介護予防ケアマネジメント業務の報告書と請求書を自動で作成します。</t>
    <rPh sb="0" eb="2">
      <t>カイゴ</t>
    </rPh>
    <rPh sb="2" eb="4">
      <t>ヨボウ</t>
    </rPh>
    <rPh sb="12" eb="14">
      <t>ギョウム</t>
    </rPh>
    <rPh sb="15" eb="18">
      <t>ホウコクショ</t>
    </rPh>
    <rPh sb="19" eb="22">
      <t>セイキュウショ</t>
    </rPh>
    <rPh sb="23" eb="25">
      <t>ジドウ</t>
    </rPh>
    <rPh sb="26" eb="28">
      <t>サクセイ</t>
    </rPh>
    <phoneticPr fontId="1"/>
  </si>
  <si>
    <r>
      <t>５　</t>
    </r>
    <r>
      <rPr>
        <b/>
        <sz val="11"/>
        <color rgb="FFFF0000"/>
        <rFont val="BIZ UDPゴシック"/>
        <family val="3"/>
        <charset val="128"/>
      </rPr>
      <t>ケアマネジメント対象者名簿</t>
    </r>
    <r>
      <rPr>
        <b/>
        <sz val="11"/>
        <rFont val="BIZ UDPゴシック"/>
        <family val="3"/>
        <charset val="128"/>
      </rPr>
      <t>シート</t>
    </r>
    <r>
      <rPr>
        <b/>
        <sz val="11"/>
        <color theme="1"/>
        <rFont val="BIZ UDPゴシック"/>
        <family val="3"/>
        <charset val="128"/>
      </rPr>
      <t>を入力してください。</t>
    </r>
    <rPh sb="10" eb="13">
      <t>タイショウシャ</t>
    </rPh>
    <rPh sb="13" eb="15">
      <t>メイボ</t>
    </rPh>
    <rPh sb="19" eb="21">
      <t>ニュウリョク</t>
    </rPh>
    <phoneticPr fontId="1"/>
  </si>
  <si>
    <t xml:space="preserve">【中央】日付
</t>
    <rPh sb="1" eb="3">
      <t>チュウオウ</t>
    </rPh>
    <rPh sb="4" eb="6">
      <t>ヒヅケ</t>
    </rPh>
    <phoneticPr fontId="1"/>
  </si>
  <si>
    <t>↑年を入力してください</t>
    <rPh sb="1" eb="2">
      <t>ネン</t>
    </rPh>
    <rPh sb="3" eb="5">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</si>
</sst>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0;[Red]#,##0"/>
    <numFmt numFmtId="178" formatCode="#,##0_);[Red]\(#,##0\)"/>
    <numFmt numFmtId="179" formatCode="[$-411]ggge&quot;年　&quot;m&quot;月分&quot;"/>
    <numFmt numFmtId="180" formatCode="0000000000"/>
    <numFmt numFmtId="181" formatCode="[$-411]ggge&quot;年&quot;m&quot;月&quot;d&quot;日&quot;;@"/>
    <numFmt numFmtId="182" formatCode="0&quot;件&quot;"/>
  </numFmts>
  <fonts count="33"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b/>
      <sz val="20"/>
      <color indexed="81"/>
      <name val="ＭＳ Ｐゴシック"/>
      <family val="3"/>
      <charset val="128"/>
    </font>
    <font>
      <b/>
      <sz val="18"/>
      <color indexed="81"/>
      <name val="ＭＳ Ｐゴシック"/>
      <family val="3"/>
      <charset val="128"/>
    </font>
    <font>
      <sz val="11"/>
      <color theme="1"/>
      <name val="ＭＳ Ｐゴシック"/>
      <family val="2"/>
      <charset val="128"/>
      <scheme val="minor"/>
    </font>
    <font>
      <sz val="11"/>
      <color theme="1"/>
      <name val="BIZ UDゴシック"/>
      <family val="3"/>
      <charset val="128"/>
    </font>
    <font>
      <sz val="12"/>
      <color theme="1"/>
      <name val="BIZ UDゴシック"/>
      <family val="3"/>
      <charset val="128"/>
    </font>
    <font>
      <sz val="14"/>
      <color theme="1"/>
      <name val="BIZ UDゴシック"/>
      <family val="3"/>
      <charset val="128"/>
    </font>
    <font>
      <b/>
      <sz val="11"/>
      <color theme="1"/>
      <name val="BIZ UDPゴシック"/>
      <family val="3"/>
      <charset val="128"/>
    </font>
    <font>
      <b/>
      <sz val="11"/>
      <color rgb="FFFF0000"/>
      <name val="BIZ UDPゴシック"/>
      <family val="3"/>
      <charset val="128"/>
    </font>
    <font>
      <b/>
      <sz val="11"/>
      <name val="BIZ UDPゴシック"/>
      <family val="3"/>
      <charset val="128"/>
    </font>
    <font>
      <sz val="11"/>
      <color theme="1"/>
      <name val="BIZ UDPゴシック"/>
      <family val="3"/>
      <charset val="128"/>
    </font>
    <font>
      <sz val="9"/>
      <color theme="1"/>
      <name val="BIZ UDPゴシック"/>
      <family val="3"/>
      <charset val="128"/>
    </font>
    <font>
      <sz val="8"/>
      <color theme="1"/>
      <name val="BIZ UDPゴシック"/>
      <family val="3"/>
      <charset val="128"/>
    </font>
    <font>
      <sz val="13"/>
      <color theme="1"/>
      <name val="BIZ UDPゴシック"/>
      <family val="3"/>
      <charset val="128"/>
    </font>
    <font>
      <sz val="10"/>
      <color theme="1"/>
      <name val="BIZ UDPゴシック"/>
      <family val="3"/>
      <charset val="128"/>
    </font>
    <font>
      <b/>
      <sz val="12"/>
      <color theme="1"/>
      <name val="BIZ UDPゴシック"/>
      <family val="3"/>
      <charset val="128"/>
    </font>
    <font>
      <b/>
      <sz val="13"/>
      <color theme="1"/>
      <name val="BIZ UDPゴシック"/>
      <family val="3"/>
      <charset val="128"/>
    </font>
    <font>
      <b/>
      <sz val="20"/>
      <color theme="1"/>
      <name val="BIZ UDPゴシック"/>
      <family val="3"/>
      <charset val="128"/>
    </font>
    <font>
      <sz val="19"/>
      <color theme="1"/>
      <name val="BIZ UDPゴシック"/>
      <family val="3"/>
      <charset val="128"/>
    </font>
    <font>
      <sz val="20"/>
      <color theme="1"/>
      <name val="BIZ UDPゴシック"/>
      <family val="3"/>
      <charset val="128"/>
    </font>
    <font>
      <b/>
      <sz val="16"/>
      <color theme="1"/>
      <name val="BIZ UDPゴシック"/>
      <family val="3"/>
      <charset val="128"/>
    </font>
    <font>
      <sz val="12"/>
      <color theme="1"/>
      <name val="BIZ UDPゴシック"/>
      <family val="3"/>
      <charset val="128"/>
    </font>
    <font>
      <b/>
      <sz val="10"/>
      <color theme="1"/>
      <name val="BIZ UDPゴシック"/>
      <family val="3"/>
      <charset val="128"/>
    </font>
    <font>
      <b/>
      <sz val="9"/>
      <color theme="1"/>
      <name val="BIZ UDPゴシック"/>
      <family val="3"/>
      <charset val="128"/>
    </font>
    <font>
      <sz val="6"/>
      <color theme="1"/>
      <name val="BIZ UDPゴシック"/>
      <family val="3"/>
      <charset val="128"/>
    </font>
    <font>
      <b/>
      <sz val="10"/>
      <color rgb="FFFF0000"/>
      <name val="ＭＳ Ｐ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bottom style="medium">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s>
  <cellStyleXfs count="3">
    <xf numFmtId="0" fontId="0" fillId="0" borderId="0">
      <alignment vertical="center"/>
    </xf>
    <xf numFmtId="0" fontId="7" fillId="0" borderId="0">
      <alignment vertical="center"/>
    </xf>
    <xf numFmtId="38" fontId="10" fillId="0" borderId="0" applyFont="0" applyFill="0" applyBorder="0" applyAlignment="0" applyProtection="0">
      <alignment vertical="center"/>
    </xf>
  </cellStyleXfs>
  <cellXfs count="155">
    <xf numFmtId="0" fontId="0" fillId="0" borderId="0" xfId="0">
      <alignment vertical="center"/>
    </xf>
    <xf numFmtId="0" fontId="0" fillId="0" borderId="0" xfId="0" applyFont="1">
      <alignment vertical="center"/>
    </xf>
    <xf numFmtId="0" fontId="6" fillId="0" borderId="0" xfId="0" applyFont="1" applyFill="1" applyAlignment="1">
      <alignment horizontal="left" vertical="center"/>
    </xf>
    <xf numFmtId="0" fontId="6" fillId="0" borderId="0" xfId="0" applyFont="1" applyFill="1">
      <alignment vertical="center"/>
    </xf>
    <xf numFmtId="0" fontId="6" fillId="3" borderId="0" xfId="0" applyFont="1" applyFill="1">
      <alignment vertical="center"/>
    </xf>
    <xf numFmtId="0" fontId="5" fillId="0" borderId="0" xfId="0" applyFont="1">
      <alignment vertical="center"/>
    </xf>
    <xf numFmtId="0" fontId="0" fillId="3" borderId="0" xfId="0" applyFill="1" applyAlignment="1">
      <alignment horizontal="center" vertical="center"/>
    </xf>
    <xf numFmtId="17" fontId="0" fillId="0" borderId="0" xfId="0" applyNumberFormat="1" applyFont="1">
      <alignment vertical="center"/>
    </xf>
    <xf numFmtId="0" fontId="0" fillId="4" borderId="0" xfId="0" applyFill="1">
      <alignment vertical="center"/>
    </xf>
    <xf numFmtId="0" fontId="0" fillId="0" borderId="0" xfId="0">
      <alignment vertical="center"/>
    </xf>
    <xf numFmtId="0" fontId="6" fillId="3" borderId="40" xfId="0" applyFont="1" applyFill="1" applyBorder="1">
      <alignment vertical="center"/>
    </xf>
    <xf numFmtId="0" fontId="6" fillId="4" borderId="0" xfId="0" applyFont="1" applyFill="1" applyProtection="1">
      <alignment vertical="center"/>
    </xf>
    <xf numFmtId="0" fontId="13" fillId="0" borderId="21" xfId="0" applyFont="1" applyBorder="1">
      <alignment vertical="center"/>
    </xf>
    <xf numFmtId="0" fontId="13" fillId="0" borderId="1" xfId="0" applyFont="1" applyFill="1" applyBorder="1">
      <alignment vertical="center"/>
    </xf>
    <xf numFmtId="56" fontId="12" fillId="0" borderId="1" xfId="0" applyNumberFormat="1" applyFont="1" applyBorder="1">
      <alignment vertical="center"/>
    </xf>
    <xf numFmtId="56" fontId="12" fillId="0" borderId="1" xfId="0" applyNumberFormat="1" applyFont="1" applyBorder="1" applyAlignment="1">
      <alignment vertical="center" wrapText="1"/>
    </xf>
    <xf numFmtId="0" fontId="11" fillId="0" borderId="3" xfId="0" applyFont="1" applyBorder="1">
      <alignment vertical="center"/>
    </xf>
    <xf numFmtId="0" fontId="11" fillId="0" borderId="3" xfId="0" applyFont="1" applyBorder="1" applyAlignment="1">
      <alignment vertical="center" wrapText="1"/>
    </xf>
    <xf numFmtId="0" fontId="0" fillId="0" borderId="0" xfId="0" applyFont="1" applyAlignment="1">
      <alignment vertical="center" shrinkToFit="1"/>
    </xf>
    <xf numFmtId="0" fontId="4" fillId="0" borderId="0" xfId="0" applyFont="1">
      <alignment vertical="center"/>
    </xf>
    <xf numFmtId="0" fontId="14" fillId="0" borderId="0" xfId="0" applyFont="1">
      <alignment vertical="center"/>
    </xf>
    <xf numFmtId="0" fontId="17" fillId="0" borderId="25" xfId="0" applyFont="1" applyBorder="1" applyAlignment="1"/>
    <xf numFmtId="0" fontId="17" fillId="0" borderId="8" xfId="0" applyFont="1" applyBorder="1" applyAlignment="1">
      <alignment vertical="center"/>
    </xf>
    <xf numFmtId="178" fontId="17" fillId="0" borderId="3" xfId="0" applyNumberFormat="1" applyFont="1" applyBorder="1" applyAlignment="1">
      <alignment horizontal="centerContinuous" vertical="center"/>
    </xf>
    <xf numFmtId="178" fontId="17" fillId="0" borderId="5" xfId="0" applyNumberFormat="1" applyFont="1" applyBorder="1" applyAlignment="1">
      <alignment horizontal="centerContinuous" vertical="center"/>
    </xf>
    <xf numFmtId="0" fontId="17" fillId="0" borderId="26" xfId="0" applyFont="1" applyBorder="1" applyAlignment="1">
      <alignment vertical="center"/>
    </xf>
    <xf numFmtId="0" fontId="17" fillId="0" borderId="23" xfId="0" applyFont="1" applyBorder="1" applyAlignment="1">
      <alignment vertical="center"/>
    </xf>
    <xf numFmtId="178" fontId="17" fillId="0" borderId="39" xfId="0" applyNumberFormat="1" applyFont="1" applyBorder="1" applyAlignment="1">
      <alignment horizontal="centerContinuous" vertical="center"/>
    </xf>
    <xf numFmtId="0" fontId="17" fillId="0" borderId="2" xfId="0" applyFont="1" applyBorder="1" applyAlignment="1">
      <alignment horizontal="centerContinuous" vertical="center"/>
    </xf>
    <xf numFmtId="0" fontId="17" fillId="0" borderId="26" xfId="0" applyFont="1" applyBorder="1" applyAlignment="1"/>
    <xf numFmtId="0" fontId="17" fillId="0" borderId="17" xfId="0" applyFont="1" applyBorder="1" applyAlignment="1"/>
    <xf numFmtId="0" fontId="17" fillId="0" borderId="27" xfId="0" applyFont="1" applyBorder="1" applyAlignment="1">
      <alignment vertical="center"/>
    </xf>
    <xf numFmtId="0" fontId="17" fillId="0" borderId="10" xfId="0" applyFont="1" applyBorder="1" applyAlignment="1">
      <alignment vertical="center"/>
    </xf>
    <xf numFmtId="0" fontId="17" fillId="0" borderId="28" xfId="0" applyFont="1" applyBorder="1" applyAlignment="1">
      <alignment vertical="center"/>
    </xf>
    <xf numFmtId="178" fontId="17" fillId="0" borderId="41" xfId="0" applyNumberFormat="1" applyFont="1" applyBorder="1" applyAlignment="1">
      <alignment horizontal="centerContinuous" vertical="center"/>
    </xf>
    <xf numFmtId="0" fontId="17" fillId="0" borderId="9" xfId="0" applyFont="1" applyBorder="1" applyAlignment="1">
      <alignment horizontal="centerContinuous" vertical="center"/>
    </xf>
    <xf numFmtId="0" fontId="17" fillId="0" borderId="16" xfId="0" applyFont="1" applyBorder="1" applyAlignment="1">
      <alignment horizontal="centerContinuous" vertical="center"/>
    </xf>
    <xf numFmtId="0" fontId="20" fillId="0" borderId="0" xfId="0" applyFont="1" applyAlignment="1">
      <alignment horizontal="centerContinuous" vertical="center"/>
    </xf>
    <xf numFmtId="0" fontId="17" fillId="0" borderId="0" xfId="0" applyFont="1" applyAlignment="1">
      <alignment horizontal="centerContinuous" vertical="center"/>
    </xf>
    <xf numFmtId="0" fontId="17" fillId="0" borderId="0" xfId="0" applyFont="1">
      <alignment vertical="center"/>
    </xf>
    <xf numFmtId="0" fontId="17" fillId="0" borderId="0" xfId="0" applyFont="1" applyAlignment="1">
      <alignment vertical="center"/>
    </xf>
    <xf numFmtId="0" fontId="17" fillId="0" borderId="0" xfId="0" applyFont="1" applyAlignment="1">
      <alignment horizontal="right" vertical="center"/>
    </xf>
    <xf numFmtId="0" fontId="17" fillId="0" borderId="0" xfId="0" applyFont="1" applyBorder="1">
      <alignment vertical="center"/>
    </xf>
    <xf numFmtId="0" fontId="17" fillId="0" borderId="2" xfId="0" applyFont="1" applyBorder="1" applyAlignment="1">
      <alignment vertical="center"/>
    </xf>
    <xf numFmtId="0" fontId="17" fillId="0" borderId="9" xfId="0" applyFont="1" applyBorder="1">
      <alignment vertical="center"/>
    </xf>
    <xf numFmtId="0" fontId="17" fillId="0" borderId="14" xfId="0" applyFont="1" applyBorder="1" applyAlignment="1">
      <alignment horizontal="centerContinuous" vertical="center"/>
    </xf>
    <xf numFmtId="0" fontId="17" fillId="0" borderId="13"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20" xfId="0" applyFont="1" applyBorder="1" applyAlignment="1">
      <alignment horizontal="centerContinuous" vertical="center"/>
    </xf>
    <xf numFmtId="0" fontId="17" fillId="0" borderId="19" xfId="0" applyFont="1" applyBorder="1" applyAlignment="1">
      <alignment horizontal="centerContinuous" vertical="center"/>
    </xf>
    <xf numFmtId="0" fontId="17" fillId="0" borderId="0" xfId="0" applyFont="1" applyBorder="1" applyAlignment="1">
      <alignment vertical="top"/>
    </xf>
    <xf numFmtId="0" fontId="17" fillId="0" borderId="0" xfId="0" applyFont="1" applyAlignment="1">
      <alignment vertical="top"/>
    </xf>
    <xf numFmtId="0" fontId="18" fillId="0" borderId="27" xfId="0" applyFont="1" applyBorder="1" applyAlignment="1">
      <alignment horizontal="center" vertical="center" wrapText="1"/>
    </xf>
    <xf numFmtId="0" fontId="19" fillId="0" borderId="0" xfId="0" applyFont="1" applyBorder="1" applyAlignment="1">
      <alignment horizontal="center" vertical="top" wrapText="1"/>
    </xf>
    <xf numFmtId="0" fontId="17" fillId="0" borderId="0" xfId="0" applyFont="1" applyAlignment="1">
      <alignment horizontal="center" vertical="center"/>
    </xf>
    <xf numFmtId="179" fontId="17" fillId="0" borderId="0" xfId="0" applyNumberFormat="1" applyFont="1" applyAlignment="1">
      <alignment horizontal="right" vertical="center" shrinkToFit="1"/>
    </xf>
    <xf numFmtId="0" fontId="22" fillId="0" borderId="0" xfId="0" applyFont="1" applyAlignment="1">
      <alignment horizontal="right" vertical="center"/>
    </xf>
    <xf numFmtId="0" fontId="23" fillId="0" borderId="0" xfId="0" applyFont="1" applyAlignment="1">
      <alignment horizontal="centerContinuous" vertical="center"/>
    </xf>
    <xf numFmtId="0" fontId="24" fillId="0" borderId="0" xfId="0" applyFont="1" applyAlignment="1">
      <alignment horizontal="centerContinuous" vertical="center"/>
    </xf>
    <xf numFmtId="0" fontId="25" fillId="0" borderId="0" xfId="0" applyFont="1" applyAlignment="1">
      <alignment horizontal="centerContinuous" vertical="center"/>
    </xf>
    <xf numFmtId="0" fontId="26" fillId="0" borderId="0" xfId="0" applyFont="1">
      <alignment vertical="center"/>
    </xf>
    <xf numFmtId="0" fontId="26" fillId="0" borderId="0" xfId="0" applyFont="1" applyAlignment="1">
      <alignment horizontal="centerContinuous" vertical="center"/>
    </xf>
    <xf numFmtId="0" fontId="21" fillId="0" borderId="0" xfId="0" applyFont="1" applyAlignment="1">
      <alignment vertical="center"/>
    </xf>
    <xf numFmtId="0" fontId="27" fillId="0" borderId="0" xfId="0" applyFont="1" applyAlignment="1">
      <alignment vertical="center"/>
    </xf>
    <xf numFmtId="0" fontId="27" fillId="0" borderId="2" xfId="0" applyFont="1" applyBorder="1" applyAlignment="1">
      <alignment horizontal="center" vertical="center"/>
    </xf>
    <xf numFmtId="0" fontId="22" fillId="0" borderId="2" xfId="0" applyFont="1" applyBorder="1" applyAlignment="1">
      <alignment horizontal="center" vertical="center"/>
    </xf>
    <xf numFmtId="0" fontId="27" fillId="0" borderId="0" xfId="0" applyFont="1">
      <alignment vertical="center"/>
    </xf>
    <xf numFmtId="0" fontId="28" fillId="0" borderId="0" xfId="0" applyFont="1">
      <alignment vertical="center"/>
    </xf>
    <xf numFmtId="0" fontId="28" fillId="0" borderId="3" xfId="0" applyFont="1" applyBorder="1">
      <alignment vertical="center"/>
    </xf>
    <xf numFmtId="0" fontId="29"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6" xfId="0" applyFont="1" applyFill="1" applyBorder="1" applyAlignment="1">
      <alignment horizontal="center" vertical="center" wrapText="1"/>
    </xf>
    <xf numFmtId="0" fontId="29" fillId="2" borderId="1" xfId="0" applyFont="1" applyFill="1" applyBorder="1" applyAlignment="1">
      <alignment horizontal="center" vertical="top" wrapText="1"/>
    </xf>
    <xf numFmtId="0" fontId="14" fillId="2" borderId="6" xfId="0" applyFont="1" applyFill="1" applyBorder="1" applyAlignment="1">
      <alignment horizontal="center" vertical="top"/>
    </xf>
    <xf numFmtId="0" fontId="29" fillId="2" borderId="7" xfId="0" applyFont="1" applyFill="1" applyBorder="1" applyAlignment="1">
      <alignment horizontal="center" vertical="center" wrapText="1"/>
    </xf>
    <xf numFmtId="0" fontId="22" fillId="0" borderId="3" xfId="0" applyFont="1" applyBorder="1" applyAlignment="1">
      <alignment horizontal="center" vertical="center"/>
    </xf>
    <xf numFmtId="0" fontId="22"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28" fillId="0" borderId="6"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180" fontId="28" fillId="0" borderId="1" xfId="0" applyNumberFormat="1" applyFont="1" applyBorder="1" applyAlignment="1" applyProtection="1">
      <alignment horizontal="center" vertical="center" shrinkToFit="1"/>
      <protection locked="0"/>
    </xf>
    <xf numFmtId="0" fontId="28" fillId="0" borderId="4" xfId="0" applyFont="1" applyBorder="1" applyAlignment="1" applyProtection="1">
      <alignment horizontal="center" vertical="center" wrapText="1"/>
      <protection locked="0"/>
    </xf>
    <xf numFmtId="0" fontId="17" fillId="0" borderId="0" xfId="0" applyFont="1" applyAlignment="1">
      <alignment horizontal="center" vertical="center"/>
    </xf>
    <xf numFmtId="0" fontId="17" fillId="0" borderId="0" xfId="0" applyFont="1" applyAlignment="1">
      <alignment vertical="center"/>
    </xf>
    <xf numFmtId="0" fontId="31" fillId="0" borderId="27" xfId="0" applyFont="1" applyBorder="1" applyAlignment="1">
      <alignment horizontal="center" vertical="center" wrapText="1"/>
    </xf>
    <xf numFmtId="0" fontId="19" fillId="0" borderId="27"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28" xfId="0" applyFont="1" applyBorder="1" applyAlignment="1">
      <alignment horizontal="center" vertical="center" wrapText="1"/>
    </xf>
    <xf numFmtId="0" fontId="30" fillId="2" borderId="4"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5" xfId="0" applyFont="1" applyBorder="1" applyAlignment="1">
      <alignment horizontal="center" vertical="center"/>
    </xf>
    <xf numFmtId="0" fontId="13" fillId="0" borderId="4" xfId="0" applyFont="1" applyBorder="1" applyAlignment="1">
      <alignment horizontal="center" vertical="center"/>
    </xf>
    <xf numFmtId="0" fontId="11" fillId="0" borderId="8" xfId="0" applyFont="1" applyBorder="1" applyAlignment="1">
      <alignment vertical="center" wrapText="1"/>
    </xf>
    <xf numFmtId="0" fontId="11" fillId="0" borderId="27" xfId="0" applyFont="1" applyBorder="1" applyAlignment="1">
      <alignment vertical="center" wrapText="1"/>
    </xf>
    <xf numFmtId="181" fontId="0" fillId="4" borderId="0" xfId="0" applyNumberFormat="1" applyFont="1" applyFill="1" applyAlignment="1">
      <alignment horizontal="left" vertical="center"/>
    </xf>
    <xf numFmtId="0" fontId="6" fillId="3" borderId="29" xfId="0" applyFont="1" applyFill="1" applyBorder="1" applyAlignment="1">
      <alignment horizontal="left" vertical="center" wrapText="1" shrinkToFit="1"/>
    </xf>
    <xf numFmtId="0" fontId="6" fillId="3" borderId="29" xfId="0" applyFont="1" applyFill="1" applyBorder="1" applyAlignment="1">
      <alignment horizontal="left" vertical="center" shrinkToFit="1"/>
    </xf>
    <xf numFmtId="0" fontId="6" fillId="3" borderId="0" xfId="0" applyFont="1" applyFill="1" applyAlignment="1">
      <alignment horizontal="left" vertical="center"/>
    </xf>
    <xf numFmtId="0" fontId="6" fillId="3" borderId="2" xfId="0" applyFont="1" applyFill="1" applyBorder="1" applyAlignment="1">
      <alignment horizontal="left" vertical="center" shrinkToFit="1"/>
    </xf>
    <xf numFmtId="0" fontId="2" fillId="0" borderId="0" xfId="0" applyFont="1" applyAlignment="1">
      <alignment vertical="center" shrinkToFit="1"/>
    </xf>
    <xf numFmtId="0" fontId="3" fillId="0" borderId="0" xfId="0" applyFont="1" applyAlignment="1">
      <alignment vertical="center" shrinkToFit="1"/>
    </xf>
    <xf numFmtId="0" fontId="17" fillId="0" borderId="2" xfId="0" applyFont="1" applyBorder="1" applyAlignment="1">
      <alignment horizontal="left" vertical="center"/>
    </xf>
    <xf numFmtId="182" fontId="17" fillId="0" borderId="1" xfId="0" applyNumberFormat="1" applyFont="1" applyBorder="1" applyAlignment="1">
      <alignment horizontal="center" vertical="center"/>
    </xf>
    <xf numFmtId="182" fontId="17" fillId="0" borderId="34" xfId="0" applyNumberFormat="1" applyFont="1" applyBorder="1" applyAlignment="1">
      <alignment horizontal="center" vertical="center"/>
    </xf>
    <xf numFmtId="0" fontId="17" fillId="0" borderId="0" xfId="0" applyFont="1" applyBorder="1" applyAlignment="1">
      <alignment horizontal="left" vertical="center" shrinkToFit="1"/>
    </xf>
    <xf numFmtId="0" fontId="17" fillId="0" borderId="2" xfId="0" applyFont="1" applyBorder="1" applyAlignment="1">
      <alignment horizontal="left" vertical="center" shrinkToFit="1"/>
    </xf>
    <xf numFmtId="0" fontId="20" fillId="0" borderId="0" xfId="0" applyFont="1" applyAlignment="1">
      <alignment horizontal="center" vertical="center"/>
    </xf>
    <xf numFmtId="181" fontId="17" fillId="0" borderId="0" xfId="0" applyNumberFormat="1" applyFont="1" applyAlignment="1">
      <alignment horizontal="center" vertical="center"/>
    </xf>
    <xf numFmtId="0" fontId="14" fillId="0" borderId="33" xfId="0" applyFont="1" applyBorder="1" applyAlignment="1">
      <alignment horizontal="left" vertical="top" wrapText="1"/>
    </xf>
    <xf numFmtId="0" fontId="14" fillId="0" borderId="21" xfId="0" applyFont="1" applyBorder="1" applyAlignment="1">
      <alignment horizontal="left" vertical="top" wrapText="1"/>
    </xf>
    <xf numFmtId="0" fontId="21" fillId="0" borderId="1" xfId="0" applyFont="1" applyBorder="1" applyAlignment="1">
      <alignment horizontal="center" vertical="center" wrapText="1"/>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0" xfId="0" applyFont="1" applyAlignment="1">
      <alignment horizontal="left" vertical="center"/>
    </xf>
    <xf numFmtId="0" fontId="17" fillId="0" borderId="30" xfId="0" applyFont="1" applyBorder="1" applyAlignment="1">
      <alignment horizontal="center" vertical="center"/>
    </xf>
    <xf numFmtId="0" fontId="17" fillId="0" borderId="31" xfId="0" applyFont="1" applyBorder="1" applyAlignment="1">
      <alignment horizontal="center" vertical="center" wrapText="1"/>
    </xf>
    <xf numFmtId="0" fontId="21" fillId="0" borderId="0" xfId="0" applyFont="1" applyAlignment="1">
      <alignment horizontal="left" vertical="center" wrapText="1"/>
    </xf>
    <xf numFmtId="0" fontId="17" fillId="0" borderId="0" xfId="0" applyFont="1" applyAlignment="1">
      <alignment horizontal="left" vertical="top"/>
    </xf>
    <xf numFmtId="0" fontId="17" fillId="0" borderId="0" xfId="0" applyFont="1" applyAlignment="1">
      <alignment horizontal="left" vertical="top" wrapText="1"/>
    </xf>
    <xf numFmtId="182" fontId="17" fillId="0" borderId="38" xfId="0" applyNumberFormat="1" applyFont="1" applyBorder="1" applyAlignment="1">
      <alignment horizontal="center" vertical="center"/>
    </xf>
    <xf numFmtId="182" fontId="17" fillId="0" borderId="15" xfId="0" applyNumberFormat="1" applyFont="1" applyBorder="1" applyAlignment="1">
      <alignment horizontal="center" vertical="center"/>
    </xf>
    <xf numFmtId="0" fontId="18" fillId="0" borderId="38" xfId="0" applyFont="1" applyBorder="1" applyAlignment="1">
      <alignment horizontal="center" vertical="center" wrapText="1"/>
    </xf>
    <xf numFmtId="0" fontId="17" fillId="0" borderId="37" xfId="0" applyFont="1" applyBorder="1" applyAlignment="1">
      <alignment horizontal="left" vertical="top" wrapText="1"/>
    </xf>
    <xf numFmtId="0" fontId="17" fillId="0" borderId="38" xfId="0" applyFont="1" applyBorder="1" applyAlignment="1">
      <alignment horizontal="left" vertical="top" wrapText="1"/>
    </xf>
    <xf numFmtId="0" fontId="17" fillId="0" borderId="35" xfId="0" applyFont="1" applyBorder="1" applyAlignment="1">
      <alignment horizontal="left" vertical="top" wrapText="1"/>
    </xf>
    <xf numFmtId="0" fontId="17" fillId="0" borderId="22" xfId="0" applyFont="1" applyBorder="1" applyAlignment="1">
      <alignment horizontal="left" vertical="top" wrapText="1"/>
    </xf>
    <xf numFmtId="0" fontId="17" fillId="0" borderId="36" xfId="0" applyFont="1" applyBorder="1" applyAlignment="1">
      <alignment horizontal="left" vertical="top" wrapText="1"/>
    </xf>
    <xf numFmtId="0" fontId="17" fillId="0" borderId="1" xfId="0" applyFont="1" applyBorder="1" applyAlignment="1">
      <alignment horizontal="left" vertical="top" wrapText="1"/>
    </xf>
    <xf numFmtId="181" fontId="17" fillId="0" borderId="0" xfId="0" applyNumberFormat="1" applyFont="1" applyFill="1" applyAlignment="1">
      <alignment horizontal="center" vertical="center"/>
    </xf>
    <xf numFmtId="0" fontId="17" fillId="0" borderId="42" xfId="0" applyNumberFormat="1" applyFont="1" applyBorder="1" applyAlignment="1">
      <alignment horizontal="center" vertical="center"/>
    </xf>
    <xf numFmtId="0" fontId="17" fillId="0" borderId="16" xfId="0" applyNumberFormat="1" applyFont="1" applyBorder="1" applyAlignment="1">
      <alignment horizontal="center" vertical="center"/>
    </xf>
    <xf numFmtId="0" fontId="17" fillId="0" borderId="3" xfId="0" applyNumberFormat="1" applyFont="1" applyBorder="1" applyAlignment="1">
      <alignment horizontal="center" vertical="center"/>
    </xf>
    <xf numFmtId="0" fontId="17" fillId="0" borderId="4" xfId="0" applyNumberFormat="1" applyFont="1" applyBorder="1" applyAlignment="1">
      <alignment horizontal="center" vertical="center"/>
    </xf>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vertical="center" shrinkToFit="1"/>
    </xf>
    <xf numFmtId="0" fontId="17" fillId="0" borderId="0" xfId="0" applyFont="1" applyAlignment="1">
      <alignment vertical="center"/>
    </xf>
    <xf numFmtId="177" fontId="17" fillId="0" borderId="3" xfId="0" applyNumberFormat="1" applyFont="1" applyBorder="1" applyAlignment="1">
      <alignment horizontal="center" vertical="center"/>
    </xf>
    <xf numFmtId="177" fontId="17" fillId="0" borderId="18" xfId="0" applyNumberFormat="1" applyFont="1" applyBorder="1" applyAlignment="1">
      <alignment horizontal="center" vertical="center"/>
    </xf>
    <xf numFmtId="177" fontId="17" fillId="0" borderId="42" xfId="0" applyNumberFormat="1" applyFont="1" applyBorder="1" applyAlignment="1">
      <alignment horizontal="center" vertical="center"/>
    </xf>
    <xf numFmtId="177" fontId="17" fillId="0" borderId="24" xfId="0" applyNumberFormat="1" applyFont="1" applyBorder="1" applyAlignment="1">
      <alignment horizontal="center" vertical="center"/>
    </xf>
    <xf numFmtId="176" fontId="17" fillId="0" borderId="20" xfId="0" applyNumberFormat="1" applyFont="1" applyBorder="1" applyAlignment="1">
      <alignment horizontal="center" vertical="center"/>
    </xf>
    <xf numFmtId="176" fontId="17" fillId="0" borderId="11" xfId="0" applyNumberFormat="1" applyFont="1" applyBorder="1" applyAlignment="1">
      <alignment horizontal="center" vertical="center"/>
    </xf>
    <xf numFmtId="38" fontId="17" fillId="0" borderId="42" xfId="2" applyFont="1" applyBorder="1" applyAlignment="1">
      <alignment horizontal="center" vertical="center"/>
    </xf>
    <xf numFmtId="38" fontId="17" fillId="0" borderId="24" xfId="2" applyFont="1" applyBorder="1" applyAlignment="1">
      <alignment horizontal="center" vertical="center"/>
    </xf>
    <xf numFmtId="0" fontId="17" fillId="0" borderId="0" xfId="0" applyFont="1" applyAlignment="1">
      <alignment horizontal="center" vertical="center"/>
    </xf>
    <xf numFmtId="0" fontId="17" fillId="0" borderId="2" xfId="0" applyFont="1" applyBorder="1" applyAlignment="1">
      <alignment horizontal="center" vertical="center" shrinkToFit="1"/>
    </xf>
    <xf numFmtId="0" fontId="17" fillId="0" borderId="20" xfId="0" applyFont="1" applyBorder="1" applyAlignment="1">
      <alignment horizontal="center" vertical="center"/>
    </xf>
    <xf numFmtId="0" fontId="17" fillId="0" borderId="11" xfId="0" applyFont="1" applyBorder="1" applyAlignment="1">
      <alignment horizontal="center" vertical="center"/>
    </xf>
    <xf numFmtId="0" fontId="17" fillId="0" borderId="43" xfId="0" applyNumberFormat="1" applyFont="1" applyBorder="1" applyAlignment="1">
      <alignment horizontal="center" vertical="center"/>
    </xf>
    <xf numFmtId="0" fontId="17" fillId="0" borderId="8" xfId="0" applyNumberFormat="1" applyFont="1" applyBorder="1" applyAlignment="1">
      <alignment horizontal="center" vertical="center"/>
    </xf>
    <xf numFmtId="177" fontId="17" fillId="0" borderId="43" xfId="0" applyNumberFormat="1" applyFont="1" applyBorder="1" applyAlignment="1">
      <alignment horizontal="center" vertical="center"/>
    </xf>
    <xf numFmtId="177" fontId="17" fillId="0" borderId="44" xfId="0" applyNumberFormat="1" applyFont="1" applyBorder="1" applyAlignment="1">
      <alignment horizontal="center" vertical="center"/>
    </xf>
    <xf numFmtId="0" fontId="32" fillId="0" borderId="40" xfId="0" applyFont="1" applyBorder="1" applyAlignment="1">
      <alignment horizontal="center" vertical="center"/>
    </xf>
  </cellXfs>
  <cellStyles count="3">
    <cellStyle name="桁区切り" xfId="2" builtinId="6"/>
    <cellStyle name="標準" xfId="0" builtinId="0"/>
    <cellStyle name="標準 2" xfId="1" xr:uid="{00000000-0005-0000-0000-000002000000}"/>
  </cellStyles>
  <dxfs count="21">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fill>
        <patternFill patternType="lightUp"/>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3" name="左大かっこ 2">
          <a:extLst>
            <a:ext uri="{FF2B5EF4-FFF2-40B4-BE49-F238E27FC236}">
              <a16:creationId xmlns:a16="http://schemas.microsoft.com/office/drawing/2014/main" id="{00000000-0008-0000-0400-000003000000}"/>
            </a:ext>
          </a:extLst>
        </xdr:cNvPr>
        <xdr:cNvSpPr/>
      </xdr:nvSpPr>
      <xdr:spPr>
        <a:xfrm>
          <a:off x="7543800" y="19050"/>
          <a:ext cx="857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4389783" y="2194891"/>
          <a:ext cx="1276350"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422447" y="4338205"/>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twoCellAnchor>
    <xdr:from>
      <xdr:col>8</xdr:col>
      <xdr:colOff>900546</xdr:colOff>
      <xdr:row>3</xdr:row>
      <xdr:rowOff>155864</xdr:rowOff>
    </xdr:from>
    <xdr:to>
      <xdr:col>19</xdr:col>
      <xdr:colOff>389659</xdr:colOff>
      <xdr:row>8</xdr:row>
      <xdr:rowOff>277091</xdr:rowOff>
    </xdr:to>
    <xdr:sp macro="" textlink="">
      <xdr:nvSpPr>
        <xdr:cNvPr id="3" name="テキスト ボックス 2">
          <a:extLst>
            <a:ext uri="{FF2B5EF4-FFF2-40B4-BE49-F238E27FC236}">
              <a16:creationId xmlns:a16="http://schemas.microsoft.com/office/drawing/2014/main" id="{2FD843EA-859A-4874-B4C9-F5ED20E98BA8}"/>
            </a:ext>
          </a:extLst>
        </xdr:cNvPr>
        <xdr:cNvSpPr txBox="1"/>
      </xdr:nvSpPr>
      <xdr:spPr>
        <a:xfrm>
          <a:off x="5983432" y="1402773"/>
          <a:ext cx="7178386" cy="171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rgbClr val="FF0000"/>
              </a:solidFill>
              <a:latin typeface="BIZ UDPゴシック" panose="020B0400000000000000" pitchFamily="50" charset="-128"/>
              <a:ea typeface="BIZ UDPゴシック" panose="020B0400000000000000" pitchFamily="50" charset="-128"/>
            </a:rPr>
            <a:t>※</a:t>
          </a:r>
          <a:r>
            <a:rPr kumimoji="1" lang="ja-JP" altLang="en-US" sz="1400">
              <a:solidFill>
                <a:srgbClr val="FF0000"/>
              </a:solidFill>
              <a:latin typeface="BIZ UDPゴシック" panose="020B0400000000000000" pitchFamily="50" charset="-128"/>
              <a:ea typeface="BIZ UDPゴシック" panose="020B0400000000000000" pitchFamily="50" charset="-128"/>
            </a:rPr>
            <a:t>中央地域包括支援センターは国保連経由支払いのため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aseline="0">
              <a:solidFill>
                <a:srgbClr val="FF0000"/>
              </a:solidFill>
              <a:latin typeface="BIZ UDPゴシック" panose="020B0400000000000000" pitchFamily="50" charset="-128"/>
              <a:ea typeface="BIZ UDPゴシック" panose="020B0400000000000000" pitchFamily="50" charset="-128"/>
            </a:rPr>
            <a:t>   </a:t>
          </a:r>
          <a:r>
            <a:rPr kumimoji="1" lang="ja-JP" altLang="en-US" sz="1400">
              <a:solidFill>
                <a:srgbClr val="FF0000"/>
              </a:solidFill>
              <a:latin typeface="BIZ UDPゴシック" panose="020B0400000000000000" pitchFamily="50" charset="-128"/>
              <a:ea typeface="BIZ UDPゴシック" panose="020B0400000000000000" pitchFamily="50" charset="-128"/>
            </a:rPr>
            <a:t>請求書は基本的に不要です。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b="1">
              <a:solidFill>
                <a:srgbClr val="FF0000"/>
              </a:solidFill>
              <a:latin typeface="BIZ UDPゴシック" panose="020B0400000000000000" pitchFamily="50" charset="-128"/>
              <a:ea typeface="BIZ UDPゴシック" panose="020B0400000000000000" pitchFamily="50" charset="-128"/>
            </a:rPr>
            <a:t>県外被保険者</a:t>
          </a:r>
          <a:r>
            <a:rPr kumimoji="1" lang="ja-JP" altLang="en-US" sz="1400">
              <a:solidFill>
                <a:srgbClr val="FF0000"/>
              </a:solidFill>
              <a:latin typeface="BIZ UDPゴシック" panose="020B0400000000000000" pitchFamily="50" charset="-128"/>
              <a:ea typeface="BIZ UDPゴシック" panose="020B0400000000000000" pitchFamily="50" charset="-128"/>
            </a:rPr>
            <a:t>の方がいる場合のみ、国保連ではなく市からの支払いとなるため</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その方分のみの請求書作成してください。</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また、お手数をおかけしますが、名簿・報告書もその方のみのものを作成提出してください。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2" name="左大かっこ 1">
          <a:extLst>
            <a:ext uri="{FF2B5EF4-FFF2-40B4-BE49-F238E27FC236}">
              <a16:creationId xmlns:a16="http://schemas.microsoft.com/office/drawing/2014/main" id="{C1C20E56-C385-4D38-B5FC-3A0CB63E8753}"/>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3" name="テキスト ボックス 2">
          <a:extLst>
            <a:ext uri="{FF2B5EF4-FFF2-40B4-BE49-F238E27FC236}">
              <a16:creationId xmlns:a16="http://schemas.microsoft.com/office/drawing/2014/main" id="{7F1038CF-36B4-43BD-8A64-0544D428AF40}"/>
            </a:ext>
          </a:extLst>
        </xdr:cNvPr>
        <xdr:cNvSpPr txBox="1"/>
      </xdr:nvSpPr>
      <xdr:spPr>
        <a:xfrm>
          <a:off x="5042867"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55AC37CA-DA22-4A0E-BA95-0BA6A6FEB122}"/>
            </a:ext>
          </a:extLst>
        </xdr:cNvPr>
        <xdr:cNvSpPr txBox="1"/>
      </xdr:nvSpPr>
      <xdr:spPr>
        <a:xfrm>
          <a:off x="6315074"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638175</xdr:colOff>
      <xdr:row>0</xdr:row>
      <xdr:rowOff>19050</xdr:rowOff>
    </xdr:from>
    <xdr:to>
      <xdr:col>10</xdr:col>
      <xdr:colOff>19050</xdr:colOff>
      <xdr:row>2</xdr:row>
      <xdr:rowOff>228600</xdr:rowOff>
    </xdr:to>
    <xdr:sp macro="" textlink="">
      <xdr:nvSpPr>
        <xdr:cNvPr id="2" name="左大かっこ 1">
          <a:extLst>
            <a:ext uri="{FF2B5EF4-FFF2-40B4-BE49-F238E27FC236}">
              <a16:creationId xmlns:a16="http://schemas.microsoft.com/office/drawing/2014/main" id="{0B54FAA5-124B-4B8A-A910-88A0EEFA3F04}"/>
            </a:ext>
          </a:extLst>
        </xdr:cNvPr>
        <xdr:cNvSpPr/>
      </xdr:nvSpPr>
      <xdr:spPr>
        <a:xfrm>
          <a:off x="7886700" y="19050"/>
          <a:ext cx="123825" cy="704850"/>
        </a:xfrm>
        <a:prstGeom prst="lef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99392</xdr:colOff>
      <xdr:row>7</xdr:row>
      <xdr:rowOff>397565</xdr:rowOff>
    </xdr:from>
    <xdr:to>
      <xdr:col>7</xdr:col>
      <xdr:colOff>605459</xdr:colOff>
      <xdr:row>7</xdr:row>
      <xdr:rowOff>682073</xdr:rowOff>
    </xdr:to>
    <xdr:sp macro="" textlink="">
      <xdr:nvSpPr>
        <xdr:cNvPr id="3" name="テキスト ボックス 2">
          <a:extLst>
            <a:ext uri="{FF2B5EF4-FFF2-40B4-BE49-F238E27FC236}">
              <a16:creationId xmlns:a16="http://schemas.microsoft.com/office/drawing/2014/main" id="{38D5A209-404E-416C-97CA-E4ED23A0D81C}"/>
            </a:ext>
          </a:extLst>
        </xdr:cNvPr>
        <xdr:cNvSpPr txBox="1"/>
      </xdr:nvSpPr>
      <xdr:spPr>
        <a:xfrm>
          <a:off x="5042867" y="2178740"/>
          <a:ext cx="1344267" cy="2845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どちらかに必ず○</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66674</xdr:colOff>
      <xdr:row>13</xdr:row>
      <xdr:rowOff>34637</xdr:rowOff>
    </xdr:from>
    <xdr:to>
      <xdr:col>9</xdr:col>
      <xdr:colOff>349825</xdr:colOff>
      <xdr:row>13</xdr:row>
      <xdr:rowOff>337705</xdr:rowOff>
    </xdr:to>
    <xdr:sp macro="" textlink="">
      <xdr:nvSpPr>
        <xdr:cNvPr id="2" name="テキスト ボックス 1">
          <a:extLst>
            <a:ext uri="{FF2B5EF4-FFF2-40B4-BE49-F238E27FC236}">
              <a16:creationId xmlns:a16="http://schemas.microsoft.com/office/drawing/2014/main" id="{A3854BC7-FCB4-43E0-82CC-FA26E3A60AB8}"/>
            </a:ext>
          </a:extLst>
        </xdr:cNvPr>
        <xdr:cNvSpPr txBox="1"/>
      </xdr:nvSpPr>
      <xdr:spPr>
        <a:xfrm>
          <a:off x="6315074" y="4301837"/>
          <a:ext cx="283151" cy="3030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lt1">
            <a:alpha val="0"/>
          </a:schemeClr>
        </a:solidFill>
        <a:ln w="19050"/>
      </a:spPr>
      <a:bodyPr vertOverflow="clip" horzOverflow="clip" rtlCol="0" anchor="t"/>
      <a:lstStyle>
        <a:defPPr algn="ctr">
          <a:defRPr kumimoji="1" sz="1100"/>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3" tint="0.79998168889431442"/>
  </sheetPr>
  <dimension ref="A1:P9"/>
  <sheetViews>
    <sheetView workbookViewId="0">
      <selection activeCell="M7" sqref="M7"/>
    </sheetView>
  </sheetViews>
  <sheetFormatPr defaultRowHeight="13.5" x14ac:dyDescent="0.15"/>
  <cols>
    <col min="1" max="1" width="16.625" customWidth="1"/>
    <col min="2" max="13" width="9.625" customWidth="1"/>
  </cols>
  <sheetData>
    <row r="1" spans="1:16" s="9" customFormat="1" ht="23.25" customHeight="1" thickBot="1" x14ac:dyDescent="0.2">
      <c r="A1" s="93" t="s">
        <v>91</v>
      </c>
      <c r="B1" s="90" t="s">
        <v>56</v>
      </c>
      <c r="C1" s="91"/>
      <c r="D1" s="91"/>
      <c r="E1" s="91"/>
      <c r="F1" s="91"/>
      <c r="G1" s="91"/>
      <c r="H1" s="91"/>
      <c r="I1" s="91"/>
      <c r="J1" s="91"/>
      <c r="K1" s="91"/>
      <c r="L1" s="91"/>
      <c r="M1" s="92"/>
    </row>
    <row r="2" spans="1:16" s="5" customFormat="1" ht="28.5" customHeight="1" thickBot="1" x14ac:dyDescent="0.2">
      <c r="A2" s="94"/>
      <c r="B2" s="12">
        <v>5</v>
      </c>
      <c r="C2" s="12">
        <v>6</v>
      </c>
      <c r="D2" s="12">
        <v>7</v>
      </c>
      <c r="E2" s="12">
        <v>8</v>
      </c>
      <c r="F2" s="12">
        <v>9</v>
      </c>
      <c r="G2" s="12">
        <v>10</v>
      </c>
      <c r="H2" s="12">
        <v>11</v>
      </c>
      <c r="I2" s="12">
        <v>12</v>
      </c>
      <c r="J2" s="12">
        <v>1</v>
      </c>
      <c r="K2" s="12">
        <v>2</v>
      </c>
      <c r="L2" s="12">
        <v>3</v>
      </c>
      <c r="M2" s="13">
        <v>4</v>
      </c>
      <c r="P2" s="154">
        <v>2026</v>
      </c>
    </row>
    <row r="3" spans="1:16" s="5" customFormat="1" ht="50.25" customHeight="1" x14ac:dyDescent="0.15">
      <c r="A3" s="16" t="s">
        <v>22</v>
      </c>
      <c r="B3" s="14">
        <f>EOMONTH(DATE($P$2,B2-1, 1), 0)</f>
        <v>46142</v>
      </c>
      <c r="C3" s="14">
        <f t="shared" ref="C3:M3" si="0">EOMONTH(DATE($P$2,C2-1, 1), 0)</f>
        <v>46173</v>
      </c>
      <c r="D3" s="14">
        <f t="shared" si="0"/>
        <v>46203</v>
      </c>
      <c r="E3" s="14">
        <f t="shared" si="0"/>
        <v>46234</v>
      </c>
      <c r="F3" s="14">
        <f t="shared" si="0"/>
        <v>46265</v>
      </c>
      <c r="G3" s="14">
        <f t="shared" si="0"/>
        <v>46295</v>
      </c>
      <c r="H3" s="14">
        <f t="shared" si="0"/>
        <v>46326</v>
      </c>
      <c r="I3" s="14">
        <f t="shared" si="0"/>
        <v>46356</v>
      </c>
      <c r="J3" s="14">
        <f t="shared" si="0"/>
        <v>46022</v>
      </c>
      <c r="K3" s="14">
        <f t="shared" si="0"/>
        <v>46053</v>
      </c>
      <c r="L3" s="14">
        <f t="shared" si="0"/>
        <v>46081</v>
      </c>
      <c r="M3" s="14">
        <f t="shared" si="0"/>
        <v>46112</v>
      </c>
      <c r="P3" s="5" t="s">
        <v>92</v>
      </c>
    </row>
    <row r="4" spans="1:16" s="5" customFormat="1" ht="50.25" customHeight="1" x14ac:dyDescent="0.15">
      <c r="A4" s="17" t="s">
        <v>23</v>
      </c>
      <c r="B4" s="15"/>
      <c r="C4" s="15"/>
      <c r="D4" s="15"/>
      <c r="E4" s="15"/>
      <c r="F4" s="15"/>
      <c r="G4" s="15"/>
      <c r="H4" s="15"/>
      <c r="I4" s="15"/>
      <c r="J4" s="15"/>
      <c r="K4" s="15"/>
      <c r="L4" s="15"/>
      <c r="M4" s="15"/>
    </row>
    <row r="6" spans="1:16" ht="30.75" customHeight="1" x14ac:dyDescent="0.15"/>
    <row r="7" spans="1:16" ht="50.25" customHeight="1" x14ac:dyDescent="0.15"/>
    <row r="8" spans="1:16" ht="50.25" customHeight="1" x14ac:dyDescent="0.15"/>
    <row r="9" spans="1:16" ht="50.25" customHeight="1" x14ac:dyDescent="0.15"/>
  </sheetData>
  <mergeCells count="2">
    <mergeCell ref="B1:M1"/>
    <mergeCell ref="A1:A2"/>
  </mergeCells>
  <phoneticPr fontId="1"/>
  <pageMargins left="0.7" right="0.7" top="0.75" bottom="0.75" header="0.3" footer="0.3"/>
  <pageSetup paperSize="9" orientation="landscape" horizontalDpi="4294967293" vertic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23468-5B9D-4A25-A7B3-065E572DA681}">
  <dimension ref="A1:K28"/>
  <sheetViews>
    <sheetView view="pageBreakPreview" zoomScale="110" zoomScaleNormal="100" zoomScaleSheetLayoutView="110" workbookViewId="0">
      <selection activeCell="M18" sqref="M18"/>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07" t="s">
        <v>34</v>
      </c>
      <c r="B3" s="107"/>
      <c r="C3" s="107"/>
      <c r="D3" s="107"/>
      <c r="E3" s="107"/>
      <c r="F3" s="107"/>
      <c r="G3" s="107"/>
      <c r="H3" s="107"/>
      <c r="I3" s="107"/>
      <c r="J3" s="107"/>
      <c r="K3" s="107"/>
    </row>
    <row r="4" spans="1:11" ht="42.6" customHeight="1" x14ac:dyDescent="0.15"/>
    <row r="5" spans="1:11" ht="27.75" customHeight="1" x14ac:dyDescent="0.15">
      <c r="H5" s="108">
        <f>'入力（☆使い方説明☆）'!G19</f>
        <v>46203</v>
      </c>
      <c r="I5" s="108"/>
      <c r="J5" s="108"/>
      <c r="K5" s="108"/>
    </row>
    <row r="6" spans="1:11" ht="22.5" customHeight="1" x14ac:dyDescent="0.15"/>
    <row r="7" spans="1:11" ht="28.35" customHeight="1" x14ac:dyDescent="0.15">
      <c r="A7" s="39" t="s">
        <v>55</v>
      </c>
      <c r="B7" s="84" t="s">
        <v>76</v>
      </c>
      <c r="C7" s="84"/>
      <c r="D7" s="84"/>
      <c r="E7" s="84"/>
      <c r="F7" s="84"/>
    </row>
    <row r="8" spans="1:11" ht="28.35" customHeight="1" x14ac:dyDescent="0.15">
      <c r="B8" s="114" t="s">
        <v>80</v>
      </c>
      <c r="C8" s="114"/>
      <c r="D8" s="114"/>
      <c r="E8" s="114"/>
      <c r="F8" s="114"/>
      <c r="G8" s="114"/>
    </row>
    <row r="9" spans="1:11" ht="17.25" customHeight="1" x14ac:dyDescent="0.15"/>
    <row r="10" spans="1:11" ht="28.35" customHeight="1" x14ac:dyDescent="0.15"/>
    <row r="11" spans="1:11" ht="19.7" customHeight="1" x14ac:dyDescent="0.15">
      <c r="E11" s="39" t="s">
        <v>24</v>
      </c>
    </row>
    <row r="12" spans="1:11" ht="19.7" customHeight="1" x14ac:dyDescent="0.15">
      <c r="E12" s="105">
        <f>'入力（☆使い方説明☆）'!B6</f>
        <v>0</v>
      </c>
      <c r="F12" s="105"/>
      <c r="G12" s="105"/>
      <c r="H12" s="105"/>
      <c r="I12" s="105"/>
      <c r="J12" s="105"/>
      <c r="K12" s="105"/>
    </row>
    <row r="13" spans="1:11" ht="14.1" customHeight="1" x14ac:dyDescent="0.15">
      <c r="E13" s="106"/>
      <c r="F13" s="106"/>
      <c r="G13" s="106"/>
      <c r="H13" s="106"/>
      <c r="I13" s="106"/>
      <c r="J13" s="106"/>
      <c r="K13" s="106"/>
    </row>
    <row r="14" spans="1:11" ht="28.35" customHeight="1" x14ac:dyDescent="0.15">
      <c r="J14" s="41"/>
    </row>
    <row r="15" spans="1:11" ht="28.35" customHeight="1" x14ac:dyDescent="0.15"/>
    <row r="16" spans="1:11" ht="28.35" customHeight="1" x14ac:dyDescent="0.15">
      <c r="A16" s="83"/>
      <c r="B16" s="55">
        <f>'入力（☆使い方説明☆）'!G19</f>
        <v>46203</v>
      </c>
      <c r="C16" s="117" t="s">
        <v>44</v>
      </c>
      <c r="D16" s="117"/>
      <c r="E16" s="117"/>
      <c r="F16" s="117"/>
      <c r="G16" s="117"/>
      <c r="H16" s="117"/>
      <c r="I16" s="117"/>
      <c r="J16" s="117"/>
      <c r="K16" s="117"/>
    </row>
    <row r="17" spans="1:11" ht="22.5" customHeight="1" thickBot="1" x14ac:dyDescent="0.2">
      <c r="G17" s="42"/>
      <c r="H17" s="42"/>
    </row>
    <row r="18" spans="1:11" ht="34.5" customHeight="1" x14ac:dyDescent="0.15">
      <c r="A18" s="115" t="s">
        <v>71</v>
      </c>
      <c r="B18" s="112"/>
      <c r="C18" s="112"/>
      <c r="D18" s="112"/>
      <c r="E18" s="112"/>
      <c r="F18" s="116" t="s">
        <v>38</v>
      </c>
      <c r="G18" s="112"/>
      <c r="H18" s="112" t="s">
        <v>39</v>
      </c>
      <c r="I18" s="112"/>
      <c r="J18" s="112" t="s">
        <v>40</v>
      </c>
      <c r="K18" s="113"/>
    </row>
    <row r="19" spans="1:11" ht="45.75" customHeight="1" x14ac:dyDescent="0.15">
      <c r="A19" s="109" t="s">
        <v>35</v>
      </c>
      <c r="B19" s="110"/>
      <c r="C19" s="111" t="s">
        <v>36</v>
      </c>
      <c r="D19" s="111"/>
      <c r="E19" s="111"/>
      <c r="F19" s="103" cm="1">
        <f t="array" ref="F19">SUMPRODUCT(
    ('(西部)ｹｱ名簿'!B9:B36="A") *
    ('(西部)ｹｱ名簿'!C9:C36="従前") *
    ('(西部)ｹｱ名簿'!G9:G36&lt;&gt;"〇") *
    ('(西部)ｹｱ名簿'!H9:H36="〇") *
    ('(西部)ｹｱ名簿'!I9:I36&lt;&gt;"〇")
)</f>
        <v>0</v>
      </c>
      <c r="G19" s="103"/>
      <c r="H19" s="103" cm="1">
        <f t="array" ref="H19">SUMPRODUCT(
    ('(西部)ｹｱ名簿'!B9:B36="A") *
    ('(西部)ｹｱ名簿'!C9:C36="A") *
    ('(西部)ｹｱ名簿'!G9:G36&lt;&gt;"〇") *
    ('(西部)ｹｱ名簿'!H9:H36="〇") *
    ('(西部)ｹｱ名簿'!I9:I36&lt;&gt;"〇")
)</f>
        <v>0</v>
      </c>
      <c r="I19" s="103"/>
      <c r="J19" s="103">
        <f>SUM(F19:I19)</f>
        <v>0</v>
      </c>
      <c r="K19" s="104"/>
    </row>
    <row r="20" spans="1:11" ht="45.75" customHeight="1" x14ac:dyDescent="0.15">
      <c r="A20" s="125" t="s">
        <v>43</v>
      </c>
      <c r="B20" s="126"/>
      <c r="C20" s="111" t="s">
        <v>85</v>
      </c>
      <c r="D20" s="111"/>
      <c r="E20" s="111"/>
      <c r="F20" s="103" cm="1">
        <f t="array" ref="F20">SUMPRODUCT(
    ('(西部)ｹｱ名簿'!B9:B36="A") *
    ('(西部)ｹｱ名簿'!C9:C36="従前") *
    ('(西部)ｹｱ名簿'!G9:G36="〇") *
    ('(西部)ｹｱ名簿'!H9:H36&lt;&gt;"〇") *
    ('(西部)ｹｱ名簿'!I9:I36&lt;&gt;"〇")
)</f>
        <v>0</v>
      </c>
      <c r="G20" s="103"/>
      <c r="H20" s="103" cm="1">
        <f t="array" ref="H20">SUMPRODUCT(
    ('(西部)ｹｱ名簿'!B9:B36="A") *
    ('(西部)ｹｱ名簿'!C9:C36="A") *
    ('(西部)ｹｱ名簿'!G9:G36="〇") *
    ('(西部)ｹｱ名簿'!H9:H36&lt;&gt;"〇") *
    ('(西部)ｹｱ名簿'!I9:I36&lt;&gt;"〇")
)</f>
        <v>0</v>
      </c>
      <c r="I20" s="103"/>
      <c r="J20" s="103">
        <f t="shared" ref="J20:J22" si="0">SUM(F20:I20)</f>
        <v>0</v>
      </c>
      <c r="K20" s="104"/>
    </row>
    <row r="21" spans="1:11" ht="45.75" customHeight="1" x14ac:dyDescent="0.15">
      <c r="A21" s="125"/>
      <c r="B21" s="126"/>
      <c r="C21" s="111" t="s">
        <v>86</v>
      </c>
      <c r="D21" s="111"/>
      <c r="E21" s="111"/>
      <c r="F21" s="103" cm="1">
        <f t="array" ref="F21">SUMPRODUCT(
    ('(西部)ｹｱ名簿'!B9:B36="A") *
    ('(西部)ｹｱ名簿'!C9:C36="従前") *
    ('(西部)ｹｱ名簿'!G9:G36&lt;&gt;"〇") *
    ('(西部)ｹｱ名簿'!H9:H36="〇") *
    ('(西部)ｹｱ名簿'!I9:I36="〇")
)</f>
        <v>0</v>
      </c>
      <c r="G21" s="103"/>
      <c r="H21" s="103" cm="1">
        <f t="array" ref="H21">SUMPRODUCT(
    ('(西部)ｹｱ名簿'!B9:B36="A") *
    ('(西部)ｹｱ名簿'!C9:C36="A") *
    ('(西部)ｹｱ名簿'!G9:G36&lt;&gt;"〇") *
    ('(西部)ｹｱ名簿'!H9:H36="〇") *
    ('(西部)ｹｱ名簿'!I9:I36="〇")
)</f>
        <v>0</v>
      </c>
      <c r="I21" s="103"/>
      <c r="J21" s="103">
        <f t="shared" si="0"/>
        <v>0</v>
      </c>
      <c r="K21" s="104"/>
    </row>
    <row r="22" spans="1:11" ht="45.75" customHeight="1" x14ac:dyDescent="0.15">
      <c r="A22" s="127"/>
      <c r="B22" s="128"/>
      <c r="C22" s="111" t="s">
        <v>87</v>
      </c>
      <c r="D22" s="111"/>
      <c r="E22" s="111"/>
      <c r="F22" s="103" cm="1">
        <f t="array" ref="F22">SUMPRODUCT(
    ('(西部)ｹｱ名簿'!B9:B36="A") *
    ('(西部)ｹｱ名簿'!C9:C36="従前") *
    ('(西部)ｹｱ名簿'!G9:G36="〇") *
    ('(西部)ｹｱ名簿'!H9:H36&lt;&gt;"〇") *
    ('(西部)ｹｱ名簿'!I9:I36="〇")
)</f>
        <v>0</v>
      </c>
      <c r="G22" s="103"/>
      <c r="H22" s="103" cm="1">
        <f t="array" ref="H22">SUMPRODUCT(
    ('(西部)ｹｱ名簿'!B9:B36="A") *
    ('(西部)ｹｱ名簿'!C9:C36="A") *
    ('(西部)ｹｱ名簿'!G9:G36="〇") *
    ('(西部)ｹｱ名簿'!H9:H36&lt;&gt;"〇") *
    ('(西部)ｹｱ名簿'!I9:I36="〇")
)</f>
        <v>0</v>
      </c>
      <c r="I22" s="103"/>
      <c r="J22" s="103">
        <f t="shared" si="0"/>
        <v>0</v>
      </c>
      <c r="K22" s="104"/>
    </row>
    <row r="23" spans="1:11" ht="72.75" customHeight="1" thickBot="1" x14ac:dyDescent="0.2">
      <c r="A23" s="123" t="s">
        <v>67</v>
      </c>
      <c r="B23" s="124"/>
      <c r="C23" s="122" t="s">
        <v>37</v>
      </c>
      <c r="D23" s="122"/>
      <c r="E23" s="122"/>
      <c r="F23" s="120" cm="1">
        <f t="array" ref="F23">SUMPRODUCT(('(西部)ｹｱ名簿'!B9:B36="C")*('(西部)ｹｱ名簿'!G9:H36="〇"))</f>
        <v>0</v>
      </c>
      <c r="G23" s="120"/>
      <c r="H23" s="120"/>
      <c r="I23" s="120"/>
      <c r="J23" s="120"/>
      <c r="K23" s="121"/>
    </row>
    <row r="24" spans="1:11" ht="20.25" customHeight="1" x14ac:dyDescent="0.15">
      <c r="A24" s="51"/>
    </row>
    <row r="25" spans="1:11" ht="36.75" customHeight="1" x14ac:dyDescent="0.15">
      <c r="B25" s="119" t="s">
        <v>41</v>
      </c>
      <c r="C25" s="119"/>
      <c r="D25" s="119"/>
      <c r="E25" s="119"/>
      <c r="F25" s="119"/>
      <c r="G25" s="119"/>
      <c r="H25" s="119"/>
      <c r="I25" s="119"/>
      <c r="J25" s="119"/>
      <c r="K25" s="119"/>
    </row>
    <row r="26" spans="1:11" ht="22.5" customHeight="1" x14ac:dyDescent="0.15">
      <c r="B26" s="118" t="s">
        <v>42</v>
      </c>
      <c r="C26" s="118"/>
      <c r="D26" s="118"/>
      <c r="E26" s="118"/>
      <c r="F26" s="118"/>
      <c r="G26" s="118"/>
      <c r="H26" s="118"/>
      <c r="I26" s="118"/>
    </row>
    <row r="27" spans="1:11" ht="28.35" customHeight="1" x14ac:dyDescent="0.15"/>
    <row r="28" spans="1:11" ht="28.35" customHeight="1" x14ac:dyDescent="0.15"/>
  </sheetData>
  <mergeCells count="32">
    <mergeCell ref="A23:B23"/>
    <mergeCell ref="C23:E23"/>
    <mergeCell ref="F23:K23"/>
    <mergeCell ref="B25:K25"/>
    <mergeCell ref="B26:I26"/>
    <mergeCell ref="A19:B19"/>
    <mergeCell ref="C19:E19"/>
    <mergeCell ref="F19:G19"/>
    <mergeCell ref="H19:I19"/>
    <mergeCell ref="J19:K19"/>
    <mergeCell ref="A20:B22"/>
    <mergeCell ref="C20:E20"/>
    <mergeCell ref="F20:G20"/>
    <mergeCell ref="H20:I20"/>
    <mergeCell ref="J20:K20"/>
    <mergeCell ref="C21:E21"/>
    <mergeCell ref="F21:G21"/>
    <mergeCell ref="H21:I21"/>
    <mergeCell ref="J21:K21"/>
    <mergeCell ref="C22:E22"/>
    <mergeCell ref="F22:G22"/>
    <mergeCell ref="H22:I22"/>
    <mergeCell ref="J22:K22"/>
    <mergeCell ref="A18:E18"/>
    <mergeCell ref="F18:G18"/>
    <mergeCell ref="H18:I18"/>
    <mergeCell ref="J18:K18"/>
    <mergeCell ref="A3:K3"/>
    <mergeCell ref="H5:K5"/>
    <mergeCell ref="B8:G8"/>
    <mergeCell ref="E12:K13"/>
    <mergeCell ref="C16:K16"/>
  </mergeCells>
  <phoneticPr fontId="1"/>
  <conditionalFormatting sqref="C1">
    <cfRule type="containsText" dxfId="6" priority="7" operator="containsText" text="係">
      <formula>NOT(ISERROR(SEARCH("係",C1)))</formula>
    </cfRule>
  </conditionalFormatting>
  <conditionalFormatting sqref="D1">
    <cfRule type="containsText" dxfId="5" priority="6" operator="containsText" text="係　長">
      <formula>NOT(ISERROR(SEARCH("係　長",D1)))</formula>
    </cfRule>
  </conditionalFormatting>
  <conditionalFormatting sqref="E1">
    <cfRule type="containsText" dxfId="4" priority="5" operator="containsText" text="係長">
      <formula>NOT(ISERROR(SEARCH("係長",E1)))</formula>
    </cfRule>
  </conditionalFormatting>
  <conditionalFormatting sqref="F1">
    <cfRule type="containsText" dxfId="3" priority="4" operator="containsText" text="課長補佐">
      <formula>NOT(ISERROR(SEARCH("課長補佐",F1)))</formula>
    </cfRule>
  </conditionalFormatting>
  <conditionalFormatting sqref="G1">
    <cfRule type="containsText" dxfId="2" priority="3" operator="containsText" text="課　長">
      <formula>NOT(ISERROR(SEARCH("課　長",G1)))</formula>
    </cfRule>
  </conditionalFormatting>
  <conditionalFormatting sqref="H1">
    <cfRule type="containsText" dxfId="1" priority="2" operator="containsText" text="副部長">
      <formula>NOT(ISERROR(SEARCH("副部長",H1)))</formula>
    </cfRule>
  </conditionalFormatting>
  <conditionalFormatting sqref="I1">
    <cfRule type="containsText" dxfId="0"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4327-CC01-4C0C-8AD4-D743D189451C}">
  <dimension ref="A1:M29"/>
  <sheetViews>
    <sheetView view="pageBreakPreview" zoomScale="110" zoomScaleNormal="100" zoomScaleSheetLayoutView="110" workbookViewId="0">
      <selection activeCell="R22" sqref="R22"/>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26</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29">
        <f>'入力（☆使い方説明☆）'!G20</f>
        <v>0</v>
      </c>
      <c r="I4" s="129"/>
      <c r="J4" s="129"/>
    </row>
    <row r="5" spans="1:10" ht="14.1" customHeight="1" x14ac:dyDescent="0.15"/>
    <row r="6" spans="1:10" ht="28.35" customHeight="1" x14ac:dyDescent="0.15">
      <c r="A6" s="39" t="s">
        <v>55</v>
      </c>
      <c r="B6" s="39" t="s">
        <v>76</v>
      </c>
    </row>
    <row r="7" spans="1:10" ht="28.35" customHeight="1" x14ac:dyDescent="0.15">
      <c r="B7" s="39" t="s">
        <v>78</v>
      </c>
    </row>
    <row r="8" spans="1:10" ht="28.35" customHeight="1" x14ac:dyDescent="0.15"/>
    <row r="9" spans="1:10" ht="28.35" customHeight="1" x14ac:dyDescent="0.15">
      <c r="D9" s="39" t="s">
        <v>21</v>
      </c>
    </row>
    <row r="10" spans="1:10" ht="19.7" customHeight="1" x14ac:dyDescent="0.15">
      <c r="D10" s="39" t="s">
        <v>20</v>
      </c>
      <c r="F10" s="84"/>
      <c r="G10" s="146">
        <f>'入力（☆使い方説明☆）'!C10</f>
        <v>0</v>
      </c>
      <c r="H10" s="146"/>
      <c r="I10" s="146"/>
    </row>
    <row r="11" spans="1:10" ht="19.7" customHeight="1" x14ac:dyDescent="0.15">
      <c r="D11" s="39" t="s">
        <v>19</v>
      </c>
      <c r="E11" s="136">
        <f>'入力（☆使い方説明☆）'!C13</f>
        <v>0</v>
      </c>
      <c r="F11" s="136"/>
      <c r="G11" s="136"/>
      <c r="H11" s="136"/>
      <c r="I11" s="136"/>
    </row>
    <row r="12" spans="1:10" ht="19.5" customHeight="1" x14ac:dyDescent="0.15">
      <c r="E12" s="136" t="str">
        <f>IF('入力（☆使い方説明☆）'!C14="","",'入力（☆使い方説明☆）'!C14)</f>
        <v/>
      </c>
      <c r="F12" s="136"/>
      <c r="G12" s="136"/>
      <c r="H12" s="136"/>
      <c r="I12" s="136"/>
    </row>
    <row r="13" spans="1:10" ht="28.35" customHeight="1" x14ac:dyDescent="0.15">
      <c r="D13" s="39" t="s">
        <v>18</v>
      </c>
      <c r="E13" s="137">
        <f>'入力（☆使い方説明☆）'!C16</f>
        <v>0</v>
      </c>
      <c r="F13" s="137"/>
      <c r="G13" s="137"/>
      <c r="H13" s="137"/>
      <c r="I13" s="137"/>
    </row>
    <row r="14" spans="1:10" ht="28.35" customHeight="1" x14ac:dyDescent="0.15">
      <c r="E14" s="136" t="str">
        <f>IF('入力（☆使い方説明☆）'!C17=0,"",'入力（☆使い方説明☆）'!C17)</f>
        <v/>
      </c>
      <c r="F14" s="136"/>
      <c r="G14" s="136"/>
      <c r="H14" s="136"/>
      <c r="I14" s="136"/>
    </row>
    <row r="15" spans="1:10" ht="28.35" customHeight="1" x14ac:dyDescent="0.15">
      <c r="E15" s="39" t="s">
        <v>60</v>
      </c>
      <c r="I15" s="41"/>
    </row>
    <row r="16" spans="1:10" ht="28.35" customHeight="1" x14ac:dyDescent="0.15">
      <c r="A16" s="39" t="s">
        <v>17</v>
      </c>
    </row>
    <row r="17" spans="1:13" ht="19.7" customHeight="1" x14ac:dyDescent="0.15">
      <c r="M17" s="42"/>
    </row>
    <row r="18" spans="1:13" ht="28.35" customHeight="1" x14ac:dyDescent="0.15">
      <c r="A18" s="43" t="s">
        <v>59</v>
      </c>
      <c r="B18" s="147">
        <f>'入力（☆使い方説明☆）'!B6</f>
        <v>0</v>
      </c>
      <c r="C18" s="147"/>
      <c r="D18" s="147"/>
    </row>
    <row r="19" spans="1:13" ht="36.75" customHeight="1" thickBot="1" x14ac:dyDescent="0.2">
      <c r="G19" s="44"/>
      <c r="H19" s="44"/>
    </row>
    <row r="20" spans="1:13" ht="31.35" customHeight="1" x14ac:dyDescent="0.15">
      <c r="A20" s="45" t="s">
        <v>16</v>
      </c>
      <c r="B20" s="46"/>
      <c r="C20" s="47"/>
      <c r="D20" s="48" t="s">
        <v>15</v>
      </c>
      <c r="E20" s="47"/>
      <c r="F20" s="47"/>
      <c r="G20" s="48" t="s">
        <v>14</v>
      </c>
      <c r="H20" s="49"/>
      <c r="I20" s="148" t="s">
        <v>13</v>
      </c>
      <c r="J20" s="149"/>
    </row>
    <row r="21" spans="1:13" ht="31.35" customHeight="1" x14ac:dyDescent="0.15">
      <c r="A21" s="21"/>
      <c r="B21" s="22"/>
      <c r="C21" s="87" t="s">
        <v>84</v>
      </c>
      <c r="D21" s="23">
        <v>4603</v>
      </c>
      <c r="E21" s="24"/>
      <c r="F21" s="24"/>
      <c r="G21" s="132">
        <f>'(西部)ｹｱ報告書'!J19</f>
        <v>0</v>
      </c>
      <c r="H21" s="133"/>
      <c r="I21" s="138">
        <f>IF(G21="","",SUMPRODUCT(D21,G21))</f>
        <v>0</v>
      </c>
      <c r="J21" s="139"/>
    </row>
    <row r="22" spans="1:13" ht="31.35" customHeight="1" x14ac:dyDescent="0.15">
      <c r="A22" s="25" t="s">
        <v>27</v>
      </c>
      <c r="B22" s="26"/>
      <c r="C22" s="52" t="s">
        <v>81</v>
      </c>
      <c r="D22" s="27">
        <v>7738</v>
      </c>
      <c r="E22" s="28"/>
      <c r="F22" s="28"/>
      <c r="G22" s="132">
        <f>'(西部)ｹｱ報告書'!J20</f>
        <v>0</v>
      </c>
      <c r="H22" s="133"/>
      <c r="I22" s="138">
        <f>IF(G22="","",SUMPRODUCT(D22,G22))</f>
        <v>0</v>
      </c>
      <c r="J22" s="139"/>
    </row>
    <row r="23" spans="1:13" ht="31.35" customHeight="1" x14ac:dyDescent="0.15">
      <c r="A23" s="29"/>
      <c r="B23" s="26"/>
      <c r="C23" s="86" t="s">
        <v>82</v>
      </c>
      <c r="D23" s="27">
        <v>7738</v>
      </c>
      <c r="E23" s="28"/>
      <c r="F23" s="28"/>
      <c r="G23" s="132">
        <f>'(西部)ｹｱ報告書'!J21</f>
        <v>0</v>
      </c>
      <c r="H23" s="133"/>
      <c r="I23" s="138">
        <f>IF(G23="","",SUMPRODUCT(D23,G23))</f>
        <v>0</v>
      </c>
      <c r="J23" s="139"/>
    </row>
    <row r="24" spans="1:13" ht="31.35" customHeight="1" x14ac:dyDescent="0.15">
      <c r="A24" s="30"/>
      <c r="B24" s="31"/>
      <c r="C24" s="85" t="s">
        <v>83</v>
      </c>
      <c r="D24" s="27">
        <v>10862</v>
      </c>
      <c r="E24" s="28"/>
      <c r="F24" s="28"/>
      <c r="G24" s="132">
        <f>'(西部)ｹｱ報告書'!J22</f>
        <v>0</v>
      </c>
      <c r="H24" s="133"/>
      <c r="I24" s="138">
        <f>IF(G24="","",SUMPRODUCT(D24,G24))</f>
        <v>0</v>
      </c>
      <c r="J24" s="139"/>
    </row>
    <row r="25" spans="1:13" ht="31.35" customHeight="1" thickBot="1" x14ac:dyDescent="0.2">
      <c r="A25" s="32" t="s">
        <v>28</v>
      </c>
      <c r="B25" s="33"/>
      <c r="C25" s="88" t="s">
        <v>84</v>
      </c>
      <c r="D25" s="34">
        <v>4603</v>
      </c>
      <c r="E25" s="35"/>
      <c r="F25" s="36"/>
      <c r="G25" s="130">
        <f>'(西部)ｹｱ報告書'!F23</f>
        <v>0</v>
      </c>
      <c r="H25" s="131"/>
      <c r="I25" s="140">
        <f>IF(G25="","",SUMPRODUCT(D25,G25))</f>
        <v>0</v>
      </c>
      <c r="J25" s="141"/>
    </row>
    <row r="26" spans="1:13" ht="31.35" customHeight="1" x14ac:dyDescent="0.15">
      <c r="A26" s="50"/>
      <c r="B26" s="42"/>
      <c r="C26" s="42"/>
      <c r="D26" s="42"/>
      <c r="E26" s="42"/>
      <c r="F26" s="42"/>
      <c r="G26" s="45" t="s">
        <v>12</v>
      </c>
      <c r="H26" s="46"/>
      <c r="I26" s="142">
        <f>SUM(I21:I25)</f>
        <v>0</v>
      </c>
      <c r="J26" s="143"/>
    </row>
    <row r="27" spans="1:13" ht="28.35" customHeight="1" thickBot="1" x14ac:dyDescent="0.2">
      <c r="A27" s="51"/>
      <c r="G27" s="134" t="s">
        <v>58</v>
      </c>
      <c r="H27" s="135"/>
      <c r="I27" s="144">
        <f>IF(G21="","",ROUNDDOWN(I26*10/110,0))</f>
        <v>0</v>
      </c>
      <c r="J27" s="145"/>
    </row>
    <row r="28" spans="1:13" ht="22.5" customHeight="1" x14ac:dyDescent="0.15">
      <c r="A28" s="39" t="s">
        <v>57</v>
      </c>
    </row>
    <row r="29" spans="1:13" ht="28.35" customHeight="1" x14ac:dyDescent="0.15">
      <c r="A29" s="39" t="s">
        <v>70</v>
      </c>
    </row>
  </sheetData>
  <mergeCells count="21">
    <mergeCell ref="I26:J26"/>
    <mergeCell ref="G27:H27"/>
    <mergeCell ref="I27:J27"/>
    <mergeCell ref="G23:H23"/>
    <mergeCell ref="I23:J23"/>
    <mergeCell ref="G24:H24"/>
    <mergeCell ref="I24:J24"/>
    <mergeCell ref="G25:H25"/>
    <mergeCell ref="I25:J25"/>
    <mergeCell ref="B18:D18"/>
    <mergeCell ref="I20:J20"/>
    <mergeCell ref="G21:H21"/>
    <mergeCell ref="I21:J21"/>
    <mergeCell ref="G22:H22"/>
    <mergeCell ref="I22:J22"/>
    <mergeCell ref="E14:I14"/>
    <mergeCell ref="H4:J4"/>
    <mergeCell ref="G10:I10"/>
    <mergeCell ref="E11:I11"/>
    <mergeCell ref="E12:I12"/>
    <mergeCell ref="E13:I13"/>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O31"/>
  <sheetViews>
    <sheetView tabSelected="1" workbookViewId="0">
      <selection activeCell="F28" sqref="F28"/>
    </sheetView>
  </sheetViews>
  <sheetFormatPr defaultRowHeight="13.5" x14ac:dyDescent="0.15"/>
  <cols>
    <col min="2" max="2" width="12.75" customWidth="1"/>
    <col min="6" max="6" width="20.625" customWidth="1"/>
  </cols>
  <sheetData>
    <row r="1" spans="1:9" ht="20.25" customHeight="1" x14ac:dyDescent="0.15">
      <c r="A1" s="1" t="s">
        <v>89</v>
      </c>
      <c r="B1" s="1"/>
      <c r="C1" s="1"/>
      <c r="D1" s="1"/>
      <c r="E1" s="1"/>
      <c r="F1" s="1"/>
      <c r="G1" s="1"/>
      <c r="H1" s="1"/>
      <c r="I1" s="1"/>
    </row>
    <row r="2" spans="1:9" ht="20.25" customHeight="1" x14ac:dyDescent="0.15">
      <c r="A2" s="6" t="s">
        <v>50</v>
      </c>
      <c r="B2" s="1" t="s">
        <v>51</v>
      </c>
      <c r="C2" s="1"/>
      <c r="D2" s="1"/>
      <c r="E2" s="1"/>
      <c r="F2" s="1"/>
      <c r="G2" s="1"/>
      <c r="H2" s="1"/>
      <c r="I2" s="1"/>
    </row>
    <row r="3" spans="1:9" ht="20.25" customHeight="1" x14ac:dyDescent="0.15">
      <c r="A3" s="1"/>
      <c r="B3" s="1"/>
      <c r="C3" s="1"/>
      <c r="D3" s="1"/>
      <c r="E3" s="1"/>
      <c r="F3" s="1"/>
      <c r="G3" s="1"/>
      <c r="H3" s="1"/>
      <c r="I3" s="1"/>
    </row>
    <row r="4" spans="1:9" ht="20.25" customHeight="1" x14ac:dyDescent="0.15">
      <c r="A4" s="20" t="s">
        <v>64</v>
      </c>
      <c r="B4" s="1"/>
      <c r="C4" s="1"/>
      <c r="D4" s="1"/>
      <c r="E4" s="1"/>
      <c r="F4" s="1"/>
      <c r="G4" s="1"/>
      <c r="H4" s="1"/>
      <c r="I4" s="1"/>
    </row>
    <row r="5" spans="1:9" ht="20.25" customHeight="1" x14ac:dyDescent="0.15">
      <c r="A5" s="1"/>
      <c r="B5" s="1"/>
      <c r="C5" s="1"/>
      <c r="D5" s="1"/>
      <c r="E5" s="1"/>
      <c r="F5" s="1"/>
      <c r="G5" s="1"/>
      <c r="H5" s="1"/>
      <c r="I5" s="1"/>
    </row>
    <row r="6" spans="1:9" ht="20.25" customHeight="1" x14ac:dyDescent="0.15">
      <c r="A6" s="1"/>
      <c r="B6" s="98"/>
      <c r="C6" s="98"/>
      <c r="D6" s="98"/>
      <c r="E6" s="98"/>
      <c r="F6" s="98"/>
      <c r="G6" s="98"/>
      <c r="H6" s="1"/>
      <c r="I6" s="1"/>
    </row>
    <row r="7" spans="1:9" ht="20.25" customHeight="1" x14ac:dyDescent="0.15">
      <c r="A7" s="1"/>
      <c r="B7" s="1"/>
      <c r="C7" s="1"/>
      <c r="D7" s="1"/>
      <c r="E7" s="1"/>
      <c r="F7" s="1"/>
      <c r="G7" s="1"/>
      <c r="H7" s="1"/>
      <c r="I7" s="1"/>
    </row>
    <row r="8" spans="1:9" ht="20.25" customHeight="1" x14ac:dyDescent="0.15">
      <c r="A8" s="20" t="s">
        <v>65</v>
      </c>
      <c r="B8" s="1"/>
      <c r="C8" s="1"/>
      <c r="D8" s="1"/>
      <c r="E8" s="1"/>
      <c r="F8" s="1"/>
      <c r="G8" s="1"/>
      <c r="H8" s="1"/>
      <c r="I8" s="1"/>
    </row>
    <row r="9" spans="1:9" ht="20.25" customHeight="1" x14ac:dyDescent="0.15">
      <c r="A9" s="1"/>
      <c r="B9" s="1"/>
      <c r="C9" s="1"/>
      <c r="D9" s="1"/>
      <c r="E9" s="1"/>
      <c r="F9" s="1"/>
      <c r="G9" s="1"/>
      <c r="H9" s="1"/>
      <c r="I9" s="1"/>
    </row>
    <row r="10" spans="1:9" ht="20.25" customHeight="1" x14ac:dyDescent="0.15">
      <c r="A10" s="1" t="s">
        <v>20</v>
      </c>
      <c r="B10" s="1"/>
      <c r="C10" s="98"/>
      <c r="D10" s="98"/>
      <c r="E10" s="98"/>
      <c r="F10" s="98"/>
      <c r="G10" s="98"/>
      <c r="H10" s="1"/>
      <c r="I10" s="1"/>
    </row>
    <row r="11" spans="1:9" ht="20.25" customHeight="1" x14ac:dyDescent="0.15">
      <c r="A11" s="1" t="s">
        <v>48</v>
      </c>
      <c r="B11" s="1"/>
      <c r="C11" s="2"/>
      <c r="D11" s="2"/>
      <c r="E11" s="2"/>
      <c r="F11" s="2"/>
      <c r="G11" s="2"/>
      <c r="H11" s="1"/>
      <c r="I11" s="1"/>
    </row>
    <row r="12" spans="1:9" ht="20.25" customHeight="1" x14ac:dyDescent="0.15">
      <c r="A12" s="1"/>
      <c r="B12" s="1"/>
      <c r="C12" s="2"/>
      <c r="D12" s="2"/>
      <c r="E12" s="2"/>
      <c r="F12" s="2"/>
      <c r="G12" s="2"/>
      <c r="H12" s="1"/>
      <c r="I12" s="1"/>
    </row>
    <row r="13" spans="1:9" ht="20.25" customHeight="1" x14ac:dyDescent="0.15">
      <c r="A13" s="19" t="s">
        <v>19</v>
      </c>
      <c r="B13" s="1"/>
      <c r="C13" s="99"/>
      <c r="D13" s="99"/>
      <c r="E13" s="99"/>
      <c r="F13" s="99"/>
      <c r="G13" s="99"/>
      <c r="H13" s="1"/>
      <c r="I13" s="1"/>
    </row>
    <row r="14" spans="1:9" ht="20.25" customHeight="1" x14ac:dyDescent="0.15">
      <c r="A14" s="1" t="s">
        <v>33</v>
      </c>
      <c r="B14" s="1"/>
      <c r="C14" s="97"/>
      <c r="D14" s="97"/>
      <c r="E14" s="97"/>
      <c r="F14" s="97"/>
      <c r="G14" s="97"/>
      <c r="H14" s="1"/>
      <c r="I14" s="1"/>
    </row>
    <row r="15" spans="1:9" ht="20.25" customHeight="1" x14ac:dyDescent="0.15">
      <c r="A15" s="1"/>
      <c r="B15" s="1"/>
      <c r="C15" s="3"/>
      <c r="D15" s="3"/>
      <c r="E15" s="3"/>
      <c r="F15" s="3"/>
      <c r="G15" s="3"/>
      <c r="H15" s="3"/>
      <c r="I15" s="1"/>
    </row>
    <row r="16" spans="1:9" ht="20.25" customHeight="1" x14ac:dyDescent="0.15">
      <c r="A16" s="19" t="s">
        <v>18</v>
      </c>
      <c r="B16" s="1"/>
      <c r="C16" s="99"/>
      <c r="D16" s="99"/>
      <c r="E16" s="99"/>
      <c r="F16" s="99"/>
      <c r="G16" s="99"/>
      <c r="H16" s="1"/>
      <c r="I16" s="1"/>
    </row>
    <row r="17" spans="1:15" ht="20.25" customHeight="1" x14ac:dyDescent="0.15">
      <c r="A17" s="1" t="s">
        <v>33</v>
      </c>
      <c r="B17" s="1"/>
      <c r="C17" s="96"/>
      <c r="D17" s="97"/>
      <c r="E17" s="97"/>
      <c r="F17" s="97"/>
      <c r="G17" s="97"/>
      <c r="H17" s="1"/>
      <c r="I17" s="1"/>
    </row>
    <row r="18" spans="1:15" ht="20.25" customHeight="1" x14ac:dyDescent="0.15">
      <c r="A18" s="1"/>
      <c r="B18" s="1"/>
      <c r="C18" s="1"/>
      <c r="D18" s="1"/>
      <c r="E18" s="1"/>
      <c r="F18" s="1"/>
      <c r="G18" s="1"/>
      <c r="H18" s="1"/>
      <c r="I18" s="1"/>
    </row>
    <row r="19" spans="1:15" ht="20.25" customHeight="1" x14ac:dyDescent="0.15">
      <c r="A19" s="20" t="s">
        <v>47</v>
      </c>
      <c r="B19" s="1"/>
      <c r="C19" s="1"/>
      <c r="D19" s="1"/>
      <c r="E19" s="1"/>
      <c r="F19" s="18" t="s">
        <v>61</v>
      </c>
      <c r="G19" s="95">
        <f>IF(B24="","",HLOOKUP(B24,日付!A2:M4,2,FALSE))</f>
        <v>46203</v>
      </c>
      <c r="H19" s="95"/>
      <c r="I19" s="95"/>
      <c r="K19" s="8" t="str">
        <f>IF(B20="中央","塩尻市長",IF(B20="北部","社会福祉法人　恵和会",(IF(B20="西部","社会福祉法人　塩尻市社会福祉協議会",""))))</f>
        <v>塩尻市長</v>
      </c>
      <c r="L19" s="8"/>
      <c r="M19" s="8"/>
      <c r="N19" s="8"/>
      <c r="O19" s="8"/>
    </row>
    <row r="20" spans="1:15" ht="20.25" customHeight="1" x14ac:dyDescent="0.15">
      <c r="A20" s="1"/>
      <c r="B20" s="4" t="s">
        <v>79</v>
      </c>
      <c r="C20" s="100" t="s">
        <v>45</v>
      </c>
      <c r="D20" s="101"/>
      <c r="E20" s="1"/>
      <c r="F20" s="1" t="s">
        <v>62</v>
      </c>
      <c r="G20" s="95">
        <f>IF(B24="","",HLOOKUP(B24,日付!A2:M4,3,FALSE))</f>
        <v>0</v>
      </c>
      <c r="H20" s="95"/>
      <c r="I20" s="95"/>
      <c r="K20" s="8" t="str">
        <f>IF(B20="中央","（塩尻市中央地域包括支援センター）",IF(B20="北部","(塩尻市北部地域包括支援センター　受託法人)",(IF(B20="西部","(塩尻市西部地域包括支援センター　受託法人)",""))))</f>
        <v>（塩尻市中央地域包括支援センター）</v>
      </c>
      <c r="L20" s="8"/>
      <c r="M20" s="8"/>
      <c r="N20" s="8"/>
      <c r="O20" s="8"/>
    </row>
    <row r="21" spans="1:15" ht="20.25" customHeight="1" x14ac:dyDescent="0.15">
      <c r="A21" s="1"/>
      <c r="B21" s="1"/>
      <c r="C21" s="1"/>
      <c r="D21" s="1"/>
      <c r="E21" s="1"/>
    </row>
    <row r="22" spans="1:15" ht="20.25" customHeight="1" x14ac:dyDescent="0.15">
      <c r="A22" s="20" t="s">
        <v>66</v>
      </c>
      <c r="B22" s="1"/>
      <c r="C22" s="1"/>
      <c r="D22" s="1"/>
      <c r="E22" s="1"/>
      <c r="F22" s="1"/>
      <c r="G22" s="1"/>
      <c r="H22" s="1"/>
      <c r="I22" s="1"/>
    </row>
    <row r="23" spans="1:15" ht="20.25" customHeight="1" thickBot="1" x14ac:dyDescent="0.2">
      <c r="A23" s="1"/>
      <c r="B23" s="7"/>
      <c r="C23" s="1"/>
      <c r="D23" s="1"/>
      <c r="E23" s="1"/>
      <c r="F23" s="1"/>
      <c r="G23" s="1"/>
      <c r="H23" s="1"/>
      <c r="I23" s="1"/>
    </row>
    <row r="24" spans="1:15" ht="20.25" customHeight="1" thickBot="1" x14ac:dyDescent="0.2">
      <c r="A24" s="1"/>
      <c r="B24" s="10">
        <v>7</v>
      </c>
      <c r="C24" s="1" t="s">
        <v>29</v>
      </c>
      <c r="D24" s="1" t="s">
        <v>30</v>
      </c>
      <c r="E24" s="11">
        <f>IF(B24="","",IF(B24=1,12,B24-1))</f>
        <v>6</v>
      </c>
      <c r="F24" s="1" t="s">
        <v>49</v>
      </c>
      <c r="G24" s="1"/>
      <c r="H24" s="1"/>
      <c r="I24" s="1"/>
    </row>
    <row r="25" spans="1:15" ht="20.25" customHeight="1" x14ac:dyDescent="0.15">
      <c r="A25" s="1"/>
      <c r="B25" s="1"/>
      <c r="C25" s="1"/>
      <c r="D25" s="1"/>
      <c r="E25" s="1"/>
      <c r="F25" s="1"/>
      <c r="G25" s="1"/>
      <c r="H25" s="1"/>
      <c r="I25" s="1"/>
    </row>
    <row r="26" spans="1:15" ht="20.25" customHeight="1" x14ac:dyDescent="0.15">
      <c r="A26" s="20" t="s">
        <v>90</v>
      </c>
      <c r="B26" s="1"/>
      <c r="C26" s="1"/>
      <c r="D26" s="1"/>
      <c r="E26" s="1"/>
      <c r="F26" s="1"/>
      <c r="G26" s="1"/>
      <c r="H26" s="1"/>
      <c r="I26" s="1"/>
    </row>
    <row r="27" spans="1:15" ht="20.25" customHeight="1" x14ac:dyDescent="0.15">
      <c r="A27" s="1" t="s">
        <v>31</v>
      </c>
      <c r="B27" s="1"/>
      <c r="C27" s="1"/>
      <c r="D27" s="1"/>
      <c r="E27" s="1"/>
      <c r="F27" s="1"/>
      <c r="G27" s="1"/>
      <c r="H27" s="1"/>
      <c r="I27" s="1"/>
    </row>
    <row r="28" spans="1:15" ht="20.25" customHeight="1" x14ac:dyDescent="0.15">
      <c r="A28" s="1" t="s">
        <v>32</v>
      </c>
      <c r="B28" s="1"/>
      <c r="C28" s="1"/>
      <c r="D28" s="1"/>
      <c r="E28" s="1"/>
      <c r="F28" s="1"/>
      <c r="G28" s="1"/>
      <c r="H28" s="1"/>
      <c r="I28" s="1"/>
    </row>
    <row r="29" spans="1:15" ht="20.25" customHeight="1" x14ac:dyDescent="0.15">
      <c r="A29" s="1"/>
      <c r="B29" s="1"/>
      <c r="C29" s="1"/>
      <c r="D29" s="1"/>
      <c r="E29" s="1"/>
      <c r="F29" s="1"/>
      <c r="G29" s="1"/>
      <c r="H29" s="1"/>
      <c r="I29" s="1"/>
    </row>
    <row r="30" spans="1:15" ht="20.25" customHeight="1" x14ac:dyDescent="0.15">
      <c r="A30" s="1" t="s">
        <v>46</v>
      </c>
      <c r="B30" s="1"/>
      <c r="C30" s="1"/>
      <c r="D30" s="1"/>
      <c r="E30" s="1"/>
      <c r="F30" s="1"/>
      <c r="G30" s="1"/>
      <c r="H30" s="1"/>
      <c r="I30" s="1"/>
    </row>
    <row r="31" spans="1:15" x14ac:dyDescent="0.15">
      <c r="A31" s="1"/>
      <c r="B31" s="1"/>
      <c r="C31" s="1"/>
      <c r="D31" s="1"/>
      <c r="E31" s="1"/>
      <c r="F31" s="1"/>
      <c r="G31" s="1"/>
      <c r="H31" s="1"/>
      <c r="I31" s="1"/>
    </row>
  </sheetData>
  <protectedRanges>
    <protectedRange sqref="B20" name="範囲8"/>
    <protectedRange sqref="B6" name="範囲1"/>
    <protectedRange sqref="B24" name="範囲2"/>
    <protectedRange sqref="C10" name="範囲3"/>
    <protectedRange sqref="C13" name="範囲4"/>
    <protectedRange sqref="C14" name="範囲5"/>
    <protectedRange sqref="C16" name="範囲6"/>
    <protectedRange sqref="C17" name="範囲7"/>
  </protectedRanges>
  <mergeCells count="9">
    <mergeCell ref="G19:I19"/>
    <mergeCell ref="G20:I20"/>
    <mergeCell ref="C17:G17"/>
    <mergeCell ref="B6:G6"/>
    <mergeCell ref="C10:G10"/>
    <mergeCell ref="C13:G13"/>
    <mergeCell ref="C14:G14"/>
    <mergeCell ref="C16:G16"/>
    <mergeCell ref="C20:D20"/>
  </mergeCells>
  <phoneticPr fontId="1"/>
  <dataValidations count="2">
    <dataValidation type="list" allowBlank="1" showInputMessage="1" showErrorMessage="1" sqref="B20" xr:uid="{00000000-0002-0000-0100-000000000000}">
      <formula1>"中央,北部,西部"</formula1>
    </dataValidation>
    <dataValidation type="list" allowBlank="1" showInputMessage="1" showErrorMessage="1" sqref="B24" xr:uid="{00000000-0002-0000-0100-000001000000}">
      <formula1>"5,6,7,8,9,10,11,12,1,2,3,4"</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FF00"/>
  </sheetPr>
  <dimension ref="A1:L36"/>
  <sheetViews>
    <sheetView view="pageBreakPreview" zoomScale="85" zoomScaleNormal="100" zoomScaleSheetLayoutView="85" workbookViewId="0">
      <selection activeCell="P2" sqref="P2"/>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375" style="39" customWidth="1"/>
    <col min="10" max="10" width="9.75" style="39" customWidth="1"/>
    <col min="11" max="11" width="14.375" style="39" customWidth="1"/>
    <col min="12" max="16384" width="4.875" style="39"/>
  </cols>
  <sheetData>
    <row r="1" spans="1:12" ht="19.7" customHeight="1" x14ac:dyDescent="0.15">
      <c r="K1" s="56" t="s">
        <v>54</v>
      </c>
    </row>
    <row r="2" spans="1:12" ht="19.7" customHeight="1" x14ac:dyDescent="0.15">
      <c r="J2" s="57"/>
      <c r="K2" s="56" t="s">
        <v>53</v>
      </c>
    </row>
    <row r="3" spans="1:12" ht="19.7" customHeight="1" x14ac:dyDescent="0.15">
      <c r="J3" s="57"/>
      <c r="K3" s="56" t="s">
        <v>52</v>
      </c>
    </row>
    <row r="4" spans="1:12" s="60" customFormat="1" ht="28.35" customHeight="1" x14ac:dyDescent="0.15">
      <c r="A4" s="58" t="s">
        <v>68</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02">
        <f>'入力（☆使い方説明☆）'!B6</f>
        <v>0</v>
      </c>
      <c r="H6" s="102"/>
      <c r="I6" s="102"/>
      <c r="J6" s="102"/>
      <c r="K6" s="102"/>
      <c r="L6" s="102"/>
    </row>
    <row r="7" spans="1:12" ht="7.5" customHeight="1" x14ac:dyDescent="0.15">
      <c r="A7" s="66"/>
      <c r="B7" s="66"/>
      <c r="C7" s="66"/>
      <c r="D7" s="67"/>
      <c r="E7" s="67"/>
      <c r="F7" s="67"/>
      <c r="G7" s="67"/>
      <c r="H7" s="67"/>
      <c r="I7" s="67"/>
      <c r="J7" s="67"/>
      <c r="K7" s="67"/>
    </row>
    <row r="8" spans="1:12" ht="55.5" customHeight="1" x14ac:dyDescent="0.15">
      <c r="A8" s="68"/>
      <c r="B8" s="69" t="s">
        <v>3</v>
      </c>
      <c r="C8" s="69" t="s">
        <v>25</v>
      </c>
      <c r="D8" s="70" t="s">
        <v>8</v>
      </c>
      <c r="E8" s="71" t="s">
        <v>2</v>
      </c>
      <c r="F8" s="72" t="s">
        <v>7</v>
      </c>
      <c r="G8" s="73" t="s">
        <v>69</v>
      </c>
      <c r="H8" s="74" t="s">
        <v>0</v>
      </c>
      <c r="I8" s="89"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sortState xmlns:xlrd2="http://schemas.microsoft.com/office/spreadsheetml/2017/richdata2" ref="B9:H11">
    <sortCondition ref="E9:E11"/>
  </sortState>
  <mergeCells count="1">
    <mergeCell ref="G6:L6"/>
  </mergeCells>
  <phoneticPr fontId="1"/>
  <dataValidations count="3">
    <dataValidation type="list" allowBlank="1" showInputMessage="1" showErrorMessage="1" sqref="B9:B36" xr:uid="{00000000-0002-0000-0500-000000000000}">
      <formula1>"A,C"</formula1>
    </dataValidation>
    <dataValidation type="list" allowBlank="1" showInputMessage="1" showErrorMessage="1" sqref="C9:C36" xr:uid="{00000000-0002-0000-0500-000001000000}">
      <formula1>"従前,A,B"</formula1>
    </dataValidation>
    <dataValidation type="list" allowBlank="1" showInputMessage="1" showErrorMessage="1" sqref="G9:J36" xr:uid="{00000000-0002-0000-0500-000002000000}">
      <formula1>"〇"</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28"/>
  <sheetViews>
    <sheetView view="pageBreakPreview" zoomScale="110" zoomScaleNormal="100" zoomScaleSheetLayoutView="110" workbookViewId="0">
      <selection activeCell="O19" sqref="O19"/>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07" t="s">
        <v>34</v>
      </c>
      <c r="B3" s="107"/>
      <c r="C3" s="107"/>
      <c r="D3" s="107"/>
      <c r="E3" s="107"/>
      <c r="F3" s="107"/>
      <c r="G3" s="107"/>
      <c r="H3" s="107"/>
      <c r="I3" s="107"/>
      <c r="J3" s="107"/>
      <c r="K3" s="107"/>
    </row>
    <row r="4" spans="1:11" ht="42.6" customHeight="1" x14ac:dyDescent="0.15"/>
    <row r="5" spans="1:11" ht="27.75" customHeight="1" x14ac:dyDescent="0.15">
      <c r="H5" s="108">
        <f>'入力（☆使い方説明☆）'!G19</f>
        <v>46203</v>
      </c>
      <c r="I5" s="108"/>
      <c r="J5" s="108"/>
      <c r="K5" s="108"/>
    </row>
    <row r="6" spans="1:11" ht="22.5" customHeight="1" x14ac:dyDescent="0.15"/>
    <row r="7" spans="1:11" ht="28.35" customHeight="1" x14ac:dyDescent="0.15">
      <c r="A7" s="39" t="s">
        <v>63</v>
      </c>
      <c r="B7" s="40" t="str">
        <f>'入力（☆使い方説明☆）'!K19</f>
        <v>塩尻市長</v>
      </c>
      <c r="C7" s="40"/>
      <c r="D7" s="40"/>
      <c r="E7" s="40"/>
      <c r="F7" s="40"/>
    </row>
    <row r="8" spans="1:11" ht="28.35" customHeight="1" x14ac:dyDescent="0.15">
      <c r="B8" s="114" t="str">
        <f>'入力（☆使い方説明☆）'!K20</f>
        <v>（塩尻市中央地域包括支援センター）</v>
      </c>
      <c r="C8" s="114"/>
      <c r="D8" s="114"/>
      <c r="E8" s="114"/>
      <c r="F8" s="114"/>
      <c r="G8" s="114"/>
    </row>
    <row r="9" spans="1:11" ht="17.25" customHeight="1" x14ac:dyDescent="0.15"/>
    <row r="10" spans="1:11" ht="28.35" customHeight="1" x14ac:dyDescent="0.15"/>
    <row r="11" spans="1:11" ht="19.7" customHeight="1" x14ac:dyDescent="0.15">
      <c r="E11" s="39" t="s">
        <v>24</v>
      </c>
    </row>
    <row r="12" spans="1:11" ht="19.7" customHeight="1" x14ac:dyDescent="0.15">
      <c r="E12" s="105">
        <f>'入力（☆使い方説明☆）'!B6</f>
        <v>0</v>
      </c>
      <c r="F12" s="105"/>
      <c r="G12" s="105"/>
      <c r="H12" s="105"/>
      <c r="I12" s="105"/>
      <c r="J12" s="105"/>
      <c r="K12" s="105"/>
    </row>
    <row r="13" spans="1:11" ht="14.1" customHeight="1" x14ac:dyDescent="0.15">
      <c r="E13" s="106"/>
      <c r="F13" s="106"/>
      <c r="G13" s="106"/>
      <c r="H13" s="106"/>
      <c r="I13" s="106"/>
      <c r="J13" s="106"/>
      <c r="K13" s="106"/>
    </row>
    <row r="14" spans="1:11" ht="28.35" customHeight="1" x14ac:dyDescent="0.15">
      <c r="J14" s="41"/>
    </row>
    <row r="15" spans="1:11" ht="28.35" customHeight="1" x14ac:dyDescent="0.15"/>
    <row r="16" spans="1:11" ht="28.35" customHeight="1" x14ac:dyDescent="0.15">
      <c r="A16" s="54"/>
      <c r="B16" s="55">
        <f>'入力（☆使い方説明☆）'!G19</f>
        <v>46203</v>
      </c>
      <c r="C16" s="117" t="s">
        <v>44</v>
      </c>
      <c r="D16" s="117"/>
      <c r="E16" s="117"/>
      <c r="F16" s="117"/>
      <c r="G16" s="117"/>
      <c r="H16" s="117"/>
      <c r="I16" s="117"/>
      <c r="J16" s="117"/>
      <c r="K16" s="117"/>
    </row>
    <row r="17" spans="1:11" ht="22.5" customHeight="1" thickBot="1" x14ac:dyDescent="0.2">
      <c r="G17" s="42"/>
      <c r="H17" s="42"/>
    </row>
    <row r="18" spans="1:11" ht="34.5" customHeight="1" x14ac:dyDescent="0.15">
      <c r="A18" s="115" t="s">
        <v>71</v>
      </c>
      <c r="B18" s="112"/>
      <c r="C18" s="112"/>
      <c r="D18" s="112"/>
      <c r="E18" s="112"/>
      <c r="F18" s="116" t="s">
        <v>38</v>
      </c>
      <c r="G18" s="112"/>
      <c r="H18" s="112" t="s">
        <v>39</v>
      </c>
      <c r="I18" s="112"/>
      <c r="J18" s="112" t="s">
        <v>40</v>
      </c>
      <c r="K18" s="113"/>
    </row>
    <row r="19" spans="1:11" ht="45.75" customHeight="1" x14ac:dyDescent="0.15">
      <c r="A19" s="109" t="s">
        <v>35</v>
      </c>
      <c r="B19" s="110"/>
      <c r="C19" s="111" t="s">
        <v>36</v>
      </c>
      <c r="D19" s="111"/>
      <c r="E19" s="111"/>
      <c r="F19" s="103" cm="1">
        <f t="array" ref="F19">SUMPRODUCT(
    ('(中央)ｹｱ名簿'!B9:B36="A") *
    ('(中央)ｹｱ名簿'!C9:C36="従前") *
    ('(中央)ｹｱ名簿'!G9:G36&lt;&gt;"〇") *
    ('(中央)ｹｱ名簿'!H9:H36="〇") *
    ('(中央)ｹｱ名簿'!I9:I36&lt;&gt;"〇")
)</f>
        <v>0</v>
      </c>
      <c r="G19" s="103"/>
      <c r="H19" s="103" cm="1">
        <f t="array" ref="H19">SUMPRODUCT(
    ('(中央)ｹｱ名簿'!B9:B36="A") *
    ('(中央)ｹｱ名簿'!C9:C36="A") *
    ('(中央)ｹｱ名簿'!G9:G36&lt;&gt;"〇") *
    ('(中央)ｹｱ名簿'!H9:H36="〇") *
    ('(中央)ｹｱ名簿'!I9:I36&lt;&gt;"〇")
)</f>
        <v>0</v>
      </c>
      <c r="I19" s="103"/>
      <c r="J19" s="103">
        <f>SUM(F19:I19)</f>
        <v>0</v>
      </c>
      <c r="K19" s="104"/>
    </row>
    <row r="20" spans="1:11" ht="45.75" customHeight="1" x14ac:dyDescent="0.15">
      <c r="A20" s="125" t="s">
        <v>43</v>
      </c>
      <c r="B20" s="126"/>
      <c r="C20" s="111" t="s">
        <v>85</v>
      </c>
      <c r="D20" s="111"/>
      <c r="E20" s="111"/>
      <c r="F20" s="103" cm="1">
        <f t="array" ref="F20">SUMPRODUCT(
    ('(中央)ｹｱ名簿'!B9:B36="A") *
    ('(中央)ｹｱ名簿'!C9:C36="従前") *
    ('(中央)ｹｱ名簿'!G9:G36="〇") *
    ('(中央)ｹｱ名簿'!H9:H36&lt;&gt;"〇") *
    ('(中央)ｹｱ名簿'!I9:I36&lt;&gt;"〇")
)</f>
        <v>0</v>
      </c>
      <c r="G20" s="103"/>
      <c r="H20" s="103" cm="1">
        <f t="array" ref="H20">SUMPRODUCT(
    ('(中央)ｹｱ名簿'!B9:B36="A") *
    ('(中央)ｹｱ名簿'!C9:C36="A") *
    ('(中央)ｹｱ名簿'!G9:G36="〇") *
    ('(中央)ｹｱ名簿'!H9:H36&lt;&gt;"〇") *
    ('(中央)ｹｱ名簿'!I9:I36&lt;&gt;"〇")
)</f>
        <v>0</v>
      </c>
      <c r="I20" s="103"/>
      <c r="J20" s="103">
        <f t="shared" ref="J20:J22" si="0">SUM(F20:I20)</f>
        <v>0</v>
      </c>
      <c r="K20" s="104"/>
    </row>
    <row r="21" spans="1:11" ht="45.75" customHeight="1" x14ac:dyDescent="0.15">
      <c r="A21" s="125"/>
      <c r="B21" s="126"/>
      <c r="C21" s="111" t="s">
        <v>86</v>
      </c>
      <c r="D21" s="111"/>
      <c r="E21" s="111"/>
      <c r="F21" s="103" cm="1">
        <f t="array" ref="F21">SUMPRODUCT(
    ('(中央)ｹｱ名簿'!B9:B36="A") *
    ('(中央)ｹｱ名簿'!C9:C36="従前") *
    ('(中央)ｹｱ名簿'!G9:G36&lt;&gt;"〇") *
    ('(中央)ｹｱ名簿'!H9:H36="〇") *
    ('(中央)ｹｱ名簿'!I9:I36="〇")
)</f>
        <v>0</v>
      </c>
      <c r="G21" s="103"/>
      <c r="H21" s="103" cm="1">
        <f t="array" ref="H21">SUMPRODUCT(
    ('(中央)ｹｱ名簿'!B9:B36="A") *
    ('(中央)ｹｱ名簿'!C9:C36="A") *
    ('(中央)ｹｱ名簿'!G9:G36&lt;&gt;"〇") *
    ('(中央)ｹｱ名簿'!H9:H36="〇") *
    ('(中央)ｹｱ名簿'!I9:I36="〇")
)</f>
        <v>0</v>
      </c>
      <c r="I21" s="103"/>
      <c r="J21" s="103">
        <f t="shared" ref="J21" si="1">SUM(F21:I21)</f>
        <v>0</v>
      </c>
      <c r="K21" s="104"/>
    </row>
    <row r="22" spans="1:11" ht="45.75" customHeight="1" x14ac:dyDescent="0.15">
      <c r="A22" s="127"/>
      <c r="B22" s="128"/>
      <c r="C22" s="111" t="s">
        <v>87</v>
      </c>
      <c r="D22" s="111"/>
      <c r="E22" s="111"/>
      <c r="F22" s="103" cm="1">
        <f t="array" ref="F22">SUMPRODUCT(
    ('(中央)ｹｱ名簿'!B9:B36="A") *
    ('(中央)ｹｱ名簿'!C9:C36="従前") *
    ('(中央)ｹｱ名簿'!G9:G36="〇") *
    ('(中央)ｹｱ名簿'!H9:H36&lt;&gt;"〇") *
    ('(中央)ｹｱ名簿'!I9:I36="〇")
)</f>
        <v>0</v>
      </c>
      <c r="G22" s="103"/>
      <c r="H22" s="103" cm="1">
        <f t="array" ref="H22">SUMPRODUCT(
    ('(中央)ｹｱ名簿'!B9:B36="A") *
    ('(中央)ｹｱ名簿'!C9:C36="A") *
    ('(中央)ｹｱ名簿'!G9:G36="〇") *
    ('(中央)ｹｱ名簿'!H9:H36&lt;&gt;"〇") *
    ('(中央)ｹｱ名簿'!I9:I36="〇")
)</f>
        <v>0</v>
      </c>
      <c r="I22" s="103"/>
      <c r="J22" s="103">
        <f t="shared" si="0"/>
        <v>0</v>
      </c>
      <c r="K22" s="104"/>
    </row>
    <row r="23" spans="1:11" ht="72.75" customHeight="1" thickBot="1" x14ac:dyDescent="0.2">
      <c r="A23" s="123" t="s">
        <v>67</v>
      </c>
      <c r="B23" s="124"/>
      <c r="C23" s="122" t="s">
        <v>37</v>
      </c>
      <c r="D23" s="122"/>
      <c r="E23" s="122"/>
      <c r="F23" s="120">
        <f>SUMPRODUCT(('(中央)ｹｱ名簿'!B9:B36="C")*('(中央)ｹｱ名簿'!G9:H36="〇"))</f>
        <v>0</v>
      </c>
      <c r="G23" s="120"/>
      <c r="H23" s="120"/>
      <c r="I23" s="120"/>
      <c r="J23" s="120"/>
      <c r="K23" s="121"/>
    </row>
    <row r="24" spans="1:11" ht="20.25" customHeight="1" x14ac:dyDescent="0.15">
      <c r="A24" s="51"/>
    </row>
    <row r="25" spans="1:11" ht="36.75" customHeight="1" x14ac:dyDescent="0.15">
      <c r="B25" s="119" t="s">
        <v>41</v>
      </c>
      <c r="C25" s="119"/>
      <c r="D25" s="119"/>
      <c r="E25" s="119"/>
      <c r="F25" s="119"/>
      <c r="G25" s="119"/>
      <c r="H25" s="119"/>
      <c r="I25" s="119"/>
      <c r="J25" s="119"/>
      <c r="K25" s="119"/>
    </row>
    <row r="26" spans="1:11" ht="22.5" customHeight="1" x14ac:dyDescent="0.15">
      <c r="B26" s="118" t="s">
        <v>42</v>
      </c>
      <c r="C26" s="118"/>
      <c r="D26" s="118"/>
      <c r="E26" s="118"/>
      <c r="F26" s="118"/>
      <c r="G26" s="118"/>
      <c r="H26" s="118"/>
      <c r="I26" s="118"/>
    </row>
    <row r="27" spans="1:11" ht="28.35" customHeight="1" x14ac:dyDescent="0.15"/>
    <row r="28" spans="1:11" ht="28.35" customHeight="1" x14ac:dyDescent="0.15"/>
  </sheetData>
  <mergeCells count="32">
    <mergeCell ref="B26:I26"/>
    <mergeCell ref="B25:K25"/>
    <mergeCell ref="H20:I20"/>
    <mergeCell ref="H22:I22"/>
    <mergeCell ref="J20:K20"/>
    <mergeCell ref="J22:K22"/>
    <mergeCell ref="F23:K23"/>
    <mergeCell ref="C23:E23"/>
    <mergeCell ref="F20:G20"/>
    <mergeCell ref="F22:G22"/>
    <mergeCell ref="A23:B23"/>
    <mergeCell ref="A20:B22"/>
    <mergeCell ref="C20:E20"/>
    <mergeCell ref="C22:E22"/>
    <mergeCell ref="C21:E21"/>
    <mergeCell ref="F21:G21"/>
    <mergeCell ref="H21:I21"/>
    <mergeCell ref="J21:K21"/>
    <mergeCell ref="E12:K13"/>
    <mergeCell ref="A3:K3"/>
    <mergeCell ref="H5:K5"/>
    <mergeCell ref="A19:B19"/>
    <mergeCell ref="C19:E19"/>
    <mergeCell ref="J18:K18"/>
    <mergeCell ref="B8:G8"/>
    <mergeCell ref="J19:K19"/>
    <mergeCell ref="A18:E18"/>
    <mergeCell ref="F18:G18"/>
    <mergeCell ref="F19:G19"/>
    <mergeCell ref="H18:I18"/>
    <mergeCell ref="H19:I19"/>
    <mergeCell ref="C16:K16"/>
  </mergeCells>
  <phoneticPr fontId="1"/>
  <conditionalFormatting sqref="C1">
    <cfRule type="containsText" dxfId="20" priority="7" operator="containsText" text="係">
      <formula>NOT(ISERROR(SEARCH("係",C1)))</formula>
    </cfRule>
  </conditionalFormatting>
  <conditionalFormatting sqref="D1">
    <cfRule type="containsText" dxfId="19" priority="6" operator="containsText" text="係　長">
      <formula>NOT(ISERROR(SEARCH("係　長",D1)))</formula>
    </cfRule>
  </conditionalFormatting>
  <conditionalFormatting sqref="E1">
    <cfRule type="containsText" dxfId="18" priority="5" operator="containsText" text="係長">
      <formula>NOT(ISERROR(SEARCH("係長",E1)))</formula>
    </cfRule>
  </conditionalFormatting>
  <conditionalFormatting sqref="F1">
    <cfRule type="containsText" dxfId="17" priority="4" operator="containsText" text="課長補佐">
      <formula>NOT(ISERROR(SEARCH("課長補佐",F1)))</formula>
    </cfRule>
  </conditionalFormatting>
  <conditionalFormatting sqref="G1">
    <cfRule type="containsText" dxfId="16" priority="3" operator="containsText" text="課　長">
      <formula>NOT(ISERROR(SEARCH("課　長",G1)))</formula>
    </cfRule>
  </conditionalFormatting>
  <conditionalFormatting sqref="H1">
    <cfRule type="containsText" dxfId="15" priority="2" operator="containsText" text="副部長">
      <formula>NOT(ISERROR(SEARCH("副部長",H1)))</formula>
    </cfRule>
  </conditionalFormatting>
  <conditionalFormatting sqref="I1">
    <cfRule type="containsText" dxfId="14"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29"/>
  <sheetViews>
    <sheetView view="pageBreakPreview" zoomScale="110" zoomScaleNormal="100" zoomScaleSheetLayoutView="110" workbookViewId="0">
      <selection activeCell="M26" sqref="M26"/>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26</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29">
        <f>'入力（☆使い方説明☆）'!G20</f>
        <v>0</v>
      </c>
      <c r="I4" s="129"/>
      <c r="J4" s="129"/>
    </row>
    <row r="5" spans="1:10" ht="14.1" customHeight="1" x14ac:dyDescent="0.15"/>
    <row r="6" spans="1:10" ht="28.35" customHeight="1" x14ac:dyDescent="0.15">
      <c r="A6" s="39" t="s">
        <v>55</v>
      </c>
      <c r="B6" s="39" t="str">
        <f>'入力（☆使い方説明☆）'!K19</f>
        <v>塩尻市長</v>
      </c>
    </row>
    <row r="7" spans="1:10" ht="28.35" customHeight="1" x14ac:dyDescent="0.15">
      <c r="B7" s="39" t="str">
        <f>'入力（☆使い方説明☆）'!K20</f>
        <v>（塩尻市中央地域包括支援センター）</v>
      </c>
    </row>
    <row r="8" spans="1:10" ht="28.35" customHeight="1" x14ac:dyDescent="0.15"/>
    <row r="9" spans="1:10" ht="28.35" customHeight="1" x14ac:dyDescent="0.15">
      <c r="D9" s="39" t="s">
        <v>21</v>
      </c>
    </row>
    <row r="10" spans="1:10" ht="19.7" customHeight="1" x14ac:dyDescent="0.15">
      <c r="D10" s="39" t="s">
        <v>20</v>
      </c>
      <c r="F10" s="40"/>
      <c r="G10" s="146">
        <f>'入力（☆使い方説明☆）'!C10</f>
        <v>0</v>
      </c>
      <c r="H10" s="146"/>
      <c r="I10" s="146"/>
    </row>
    <row r="11" spans="1:10" ht="19.7" customHeight="1" x14ac:dyDescent="0.15">
      <c r="D11" s="39" t="s">
        <v>19</v>
      </c>
      <c r="E11" s="136">
        <f>'入力（☆使い方説明☆）'!C13</f>
        <v>0</v>
      </c>
      <c r="F11" s="136"/>
      <c r="G11" s="136"/>
      <c r="H11" s="136"/>
      <c r="I11" s="136"/>
    </row>
    <row r="12" spans="1:10" ht="19.5" customHeight="1" x14ac:dyDescent="0.15">
      <c r="E12" s="136" t="str">
        <f>IF('入力（☆使い方説明☆）'!C14="","",'入力（☆使い方説明☆）'!C14)</f>
        <v/>
      </c>
      <c r="F12" s="136"/>
      <c r="G12" s="136"/>
      <c r="H12" s="136"/>
      <c r="I12" s="136"/>
    </row>
    <row r="13" spans="1:10" ht="28.35" customHeight="1" x14ac:dyDescent="0.15">
      <c r="D13" s="39" t="s">
        <v>18</v>
      </c>
      <c r="E13" s="137">
        <f>'入力（☆使い方説明☆）'!C16</f>
        <v>0</v>
      </c>
      <c r="F13" s="137"/>
      <c r="G13" s="137"/>
      <c r="H13" s="137"/>
      <c r="I13" s="137"/>
    </row>
    <row r="14" spans="1:10" ht="28.35" customHeight="1" x14ac:dyDescent="0.15">
      <c r="E14" s="136" t="str">
        <f>IF('入力（☆使い方説明☆）'!C17=0,"",'入力（☆使い方説明☆）'!C17)</f>
        <v/>
      </c>
      <c r="F14" s="136"/>
      <c r="G14" s="136"/>
      <c r="H14" s="136"/>
      <c r="I14" s="136"/>
    </row>
    <row r="15" spans="1:10" ht="28.35" customHeight="1" x14ac:dyDescent="0.15">
      <c r="E15" s="39" t="s">
        <v>60</v>
      </c>
      <c r="I15" s="41"/>
    </row>
    <row r="16" spans="1:10" ht="28.35" customHeight="1" x14ac:dyDescent="0.15">
      <c r="A16" s="39" t="s">
        <v>17</v>
      </c>
    </row>
    <row r="17" spans="1:13" ht="19.7" customHeight="1" x14ac:dyDescent="0.15">
      <c r="M17" s="42"/>
    </row>
    <row r="18" spans="1:13" ht="28.35" customHeight="1" x14ac:dyDescent="0.15">
      <c r="A18" s="43" t="s">
        <v>59</v>
      </c>
      <c r="B18" s="147">
        <f>'入力（☆使い方説明☆）'!B6</f>
        <v>0</v>
      </c>
      <c r="C18" s="147"/>
      <c r="D18" s="147"/>
    </row>
    <row r="19" spans="1:13" ht="36.75" customHeight="1" thickBot="1" x14ac:dyDescent="0.2">
      <c r="G19" s="44"/>
      <c r="H19" s="44"/>
    </row>
    <row r="20" spans="1:13" ht="31.35" customHeight="1" x14ac:dyDescent="0.15">
      <c r="A20" s="45" t="s">
        <v>16</v>
      </c>
      <c r="B20" s="46"/>
      <c r="C20" s="47"/>
      <c r="D20" s="48" t="s">
        <v>15</v>
      </c>
      <c r="E20" s="47"/>
      <c r="F20" s="47"/>
      <c r="G20" s="48" t="s">
        <v>14</v>
      </c>
      <c r="H20" s="49"/>
      <c r="I20" s="148" t="s">
        <v>13</v>
      </c>
      <c r="J20" s="149"/>
    </row>
    <row r="21" spans="1:13" ht="31.35" customHeight="1" x14ac:dyDescent="0.15">
      <c r="A21" s="21"/>
      <c r="B21" s="22"/>
      <c r="C21" s="87" t="s">
        <v>84</v>
      </c>
      <c r="D21" s="23">
        <v>4603</v>
      </c>
      <c r="E21" s="24"/>
      <c r="F21" s="24"/>
      <c r="G21" s="132">
        <f>'(中央)ｹｱ報告書'!J19</f>
        <v>0</v>
      </c>
      <c r="H21" s="133"/>
      <c r="I21" s="138">
        <f>IF(G21="","",SUMPRODUCT(D21,G21))</f>
        <v>0</v>
      </c>
      <c r="J21" s="139"/>
    </row>
    <row r="22" spans="1:13" ht="31.35" customHeight="1" x14ac:dyDescent="0.15">
      <c r="A22" s="25" t="s">
        <v>27</v>
      </c>
      <c r="B22" s="26"/>
      <c r="C22" s="52" t="s">
        <v>81</v>
      </c>
      <c r="D22" s="27">
        <v>7738</v>
      </c>
      <c r="E22" s="28"/>
      <c r="F22" s="28"/>
      <c r="G22" s="132">
        <f>'(中央)ｹｱ報告書'!J20</f>
        <v>0</v>
      </c>
      <c r="H22" s="133"/>
      <c r="I22" s="138">
        <f>IF(G22="","",SUMPRODUCT(D22,G22))</f>
        <v>0</v>
      </c>
      <c r="J22" s="139"/>
    </row>
    <row r="23" spans="1:13" ht="31.35" customHeight="1" x14ac:dyDescent="0.15">
      <c r="A23" s="29"/>
      <c r="B23" s="26"/>
      <c r="C23" s="86" t="s">
        <v>82</v>
      </c>
      <c r="D23" s="27">
        <v>7738</v>
      </c>
      <c r="E23" s="28"/>
      <c r="F23" s="28"/>
      <c r="G23" s="132">
        <f>'(中央)ｹｱ報告書'!J21</f>
        <v>0</v>
      </c>
      <c r="H23" s="133"/>
      <c r="I23" s="138">
        <f>IF(G23="","",SUMPRODUCT(D23,G23))</f>
        <v>0</v>
      </c>
      <c r="J23" s="139"/>
    </row>
    <row r="24" spans="1:13" ht="31.35" customHeight="1" x14ac:dyDescent="0.15">
      <c r="A24" s="30"/>
      <c r="B24" s="31"/>
      <c r="C24" s="85" t="s">
        <v>83</v>
      </c>
      <c r="D24" s="27">
        <v>10862</v>
      </c>
      <c r="E24" s="28"/>
      <c r="F24" s="28"/>
      <c r="G24" s="132">
        <f>'(中央)ｹｱ報告書'!J22</f>
        <v>0</v>
      </c>
      <c r="H24" s="133"/>
      <c r="I24" s="138">
        <f>IF(G24="","",SUMPRODUCT(D24,G24))</f>
        <v>0</v>
      </c>
      <c r="J24" s="139"/>
    </row>
    <row r="25" spans="1:13" ht="31.35" customHeight="1" thickBot="1" x14ac:dyDescent="0.2">
      <c r="A25" s="32" t="s">
        <v>28</v>
      </c>
      <c r="B25" s="33"/>
      <c r="C25" s="88" t="s">
        <v>84</v>
      </c>
      <c r="D25" s="34">
        <v>4603</v>
      </c>
      <c r="E25" s="35"/>
      <c r="F25" s="36"/>
      <c r="G25" s="130">
        <f>'(中央)ｹｱ報告書'!F23</f>
        <v>0</v>
      </c>
      <c r="H25" s="131"/>
      <c r="I25" s="140">
        <f>IF(G25="","",SUMPRODUCT(D25,G25))</f>
        <v>0</v>
      </c>
      <c r="J25" s="141"/>
    </row>
    <row r="26" spans="1:13" ht="31.35" customHeight="1" x14ac:dyDescent="0.15">
      <c r="A26" s="50"/>
      <c r="B26" s="42"/>
      <c r="C26" s="42"/>
      <c r="D26" s="42"/>
      <c r="E26" s="42"/>
      <c r="F26" s="42"/>
      <c r="G26" s="45" t="s">
        <v>12</v>
      </c>
      <c r="H26" s="46"/>
      <c r="I26" s="142">
        <f>SUM(I21:I25)</f>
        <v>0</v>
      </c>
      <c r="J26" s="143"/>
    </row>
    <row r="27" spans="1:13" ht="28.35" customHeight="1" thickBot="1" x14ac:dyDescent="0.2">
      <c r="A27" s="51"/>
      <c r="G27" s="134" t="s">
        <v>58</v>
      </c>
      <c r="H27" s="135"/>
      <c r="I27" s="144">
        <f>IF(G21="","",ROUNDDOWN(I26*10/110,0))</f>
        <v>0</v>
      </c>
      <c r="J27" s="145"/>
    </row>
    <row r="28" spans="1:13" ht="22.5" customHeight="1" x14ac:dyDescent="0.15">
      <c r="A28" s="39" t="s">
        <v>57</v>
      </c>
    </row>
    <row r="29" spans="1:13" ht="28.35" customHeight="1" x14ac:dyDescent="0.15">
      <c r="A29" s="39" t="s">
        <v>70</v>
      </c>
    </row>
  </sheetData>
  <mergeCells count="21">
    <mergeCell ref="B18:D18"/>
    <mergeCell ref="G21:H21"/>
    <mergeCell ref="I20:J20"/>
    <mergeCell ref="I21:J21"/>
    <mergeCell ref="I22:J22"/>
    <mergeCell ref="G22:H22"/>
    <mergeCell ref="H4:J4"/>
    <mergeCell ref="G25:H25"/>
    <mergeCell ref="G24:H24"/>
    <mergeCell ref="G27:H27"/>
    <mergeCell ref="E11:I11"/>
    <mergeCell ref="E12:I12"/>
    <mergeCell ref="E13:I13"/>
    <mergeCell ref="E14:I14"/>
    <mergeCell ref="I24:J24"/>
    <mergeCell ref="I25:J25"/>
    <mergeCell ref="I26:J26"/>
    <mergeCell ref="I27:J27"/>
    <mergeCell ref="G23:H23"/>
    <mergeCell ref="I23:J23"/>
    <mergeCell ref="G10:I10"/>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09F54-9C0F-4175-85ED-9098E71468C6}">
  <sheetPr>
    <tabColor rgb="FFFFFF00"/>
  </sheetPr>
  <dimension ref="A1:L36"/>
  <sheetViews>
    <sheetView view="pageBreakPreview" zoomScale="85" zoomScaleNormal="100" zoomScaleSheetLayoutView="85" workbookViewId="0">
      <selection activeCell="P19" sqref="P19"/>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5" style="39" customWidth="1"/>
    <col min="10" max="10" width="9.75" style="39" customWidth="1"/>
    <col min="11" max="11" width="14.375" style="39" customWidth="1"/>
    <col min="12" max="16384" width="4.875" style="39"/>
  </cols>
  <sheetData>
    <row r="1" spans="1:12" ht="19.7" customHeight="1" x14ac:dyDescent="0.15">
      <c r="K1" s="56" t="s">
        <v>73</v>
      </c>
    </row>
    <row r="2" spans="1:12" ht="19.7" customHeight="1" x14ac:dyDescent="0.15">
      <c r="J2" s="57"/>
      <c r="K2" s="56" t="s">
        <v>75</v>
      </c>
    </row>
    <row r="3" spans="1:12" ht="19.7" customHeight="1" x14ac:dyDescent="0.15">
      <c r="J3" s="57"/>
      <c r="K3" s="56" t="s">
        <v>52</v>
      </c>
    </row>
    <row r="4" spans="1:12" s="60" customFormat="1" ht="28.35" customHeight="1" x14ac:dyDescent="0.15">
      <c r="A4" s="58" t="s">
        <v>68</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02">
        <f>'入力（☆使い方説明☆）'!B6</f>
        <v>0</v>
      </c>
      <c r="H6" s="102"/>
      <c r="I6" s="102"/>
      <c r="J6" s="102"/>
      <c r="K6" s="102"/>
      <c r="L6" s="102"/>
    </row>
    <row r="7" spans="1:12" ht="7.5" customHeight="1" x14ac:dyDescent="0.15">
      <c r="A7" s="66"/>
      <c r="B7" s="66"/>
      <c r="C7" s="66"/>
      <c r="D7" s="67"/>
      <c r="E7" s="67"/>
      <c r="F7" s="67"/>
      <c r="G7" s="67"/>
      <c r="H7" s="67"/>
      <c r="I7" s="67"/>
      <c r="J7" s="67"/>
      <c r="K7" s="67"/>
    </row>
    <row r="8" spans="1:12" ht="55.5" customHeight="1" x14ac:dyDescent="0.15">
      <c r="A8" s="68"/>
      <c r="B8" s="69" t="s">
        <v>3</v>
      </c>
      <c r="C8" s="69" t="s">
        <v>25</v>
      </c>
      <c r="D8" s="70" t="s">
        <v>8</v>
      </c>
      <c r="E8" s="71" t="s">
        <v>2</v>
      </c>
      <c r="F8" s="72" t="s">
        <v>7</v>
      </c>
      <c r="G8" s="73" t="s">
        <v>69</v>
      </c>
      <c r="H8" s="74" t="s">
        <v>0</v>
      </c>
      <c r="I8" s="89"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mergeCells count="1">
    <mergeCell ref="G6:L6"/>
  </mergeCells>
  <phoneticPr fontId="1"/>
  <dataValidations count="3">
    <dataValidation type="list" allowBlank="1" showInputMessage="1" showErrorMessage="1" sqref="G9:J36" xr:uid="{52227FF4-7955-4890-825C-BAB06E1FF85E}">
      <formula1>"〇"</formula1>
    </dataValidation>
    <dataValidation type="list" allowBlank="1" showInputMessage="1" showErrorMessage="1" sqref="C9:C36" xr:uid="{B9B01792-9833-447F-9C62-A5C4A61085C0}">
      <formula1>"従前,A,B"</formula1>
    </dataValidation>
    <dataValidation type="list" allowBlank="1" showInputMessage="1" showErrorMessage="1" sqref="B9:B36" xr:uid="{5DA647B0-6D86-4D87-A6F5-BBC748737D1C}">
      <formula1>"A,C"</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B2869-0C6B-4E06-B6C4-F4B5413BA412}">
  <dimension ref="A1:K28"/>
  <sheetViews>
    <sheetView view="pageBreakPreview" zoomScale="110" zoomScaleNormal="100" zoomScaleSheetLayoutView="110" workbookViewId="0">
      <selection activeCell="O19" sqref="O19"/>
    </sheetView>
  </sheetViews>
  <sheetFormatPr defaultColWidth="9" defaultRowHeight="13.5" x14ac:dyDescent="0.15"/>
  <cols>
    <col min="1" max="1" width="9.5" style="39" customWidth="1"/>
    <col min="2" max="2" width="9.625" style="39" customWidth="1"/>
    <col min="3" max="11" width="7.375" style="39" customWidth="1"/>
    <col min="12" max="16384" width="9" style="39"/>
  </cols>
  <sheetData>
    <row r="1" spans="1:11" ht="57" customHeight="1" x14ac:dyDescent="0.15">
      <c r="C1" s="53" t="str">
        <f>IF('入力（☆使い方説明☆）'!B20="中央","係","")</f>
        <v>係</v>
      </c>
      <c r="D1" s="53" t="str">
        <f>IF('入力（☆使い方説明☆）'!B20="中央","係　長","")</f>
        <v>係　長</v>
      </c>
      <c r="E1" s="53" t="str">
        <f>IF('入力（☆使い方説明☆）'!B20="中央","係長","")</f>
        <v>係長</v>
      </c>
      <c r="F1" s="53" t="str">
        <f>IF('入力（☆使い方説明☆）'!B20="中央","課長補佐","")</f>
        <v>課長補佐</v>
      </c>
      <c r="G1" s="53" t="str">
        <f>IF('入力（☆使い方説明☆）'!B20="中央","課　長","")</f>
        <v>課　長</v>
      </c>
      <c r="H1" s="53" t="str">
        <f>IF('入力（☆使い方説明☆）'!B20="中央","副部長","")</f>
        <v>副部長</v>
      </c>
      <c r="I1" s="53" t="str">
        <f>IF('入力（☆使い方説明☆）'!B20="中央","部長","")</f>
        <v>部長</v>
      </c>
    </row>
    <row r="2" spans="1:11" ht="12" customHeight="1" x14ac:dyDescent="0.15"/>
    <row r="3" spans="1:11" ht="28.35" customHeight="1" x14ac:dyDescent="0.15">
      <c r="A3" s="107" t="s">
        <v>34</v>
      </c>
      <c r="B3" s="107"/>
      <c r="C3" s="107"/>
      <c r="D3" s="107"/>
      <c r="E3" s="107"/>
      <c r="F3" s="107"/>
      <c r="G3" s="107"/>
      <c r="H3" s="107"/>
      <c r="I3" s="107"/>
      <c r="J3" s="107"/>
      <c r="K3" s="107"/>
    </row>
    <row r="4" spans="1:11" ht="42.6" customHeight="1" x14ac:dyDescent="0.15"/>
    <row r="5" spans="1:11" ht="27.75" customHeight="1" x14ac:dyDescent="0.15">
      <c r="H5" s="108">
        <f>'入力（☆使い方説明☆）'!G19</f>
        <v>46203</v>
      </c>
      <c r="I5" s="108"/>
      <c r="J5" s="108"/>
      <c r="K5" s="108"/>
    </row>
    <row r="6" spans="1:11" ht="22.5" customHeight="1" x14ac:dyDescent="0.15"/>
    <row r="7" spans="1:11" ht="28.35" customHeight="1" x14ac:dyDescent="0.15">
      <c r="A7" s="39" t="s">
        <v>55</v>
      </c>
      <c r="B7" s="84" t="s">
        <v>72</v>
      </c>
      <c r="C7" s="84"/>
      <c r="D7" s="84"/>
      <c r="E7" s="84"/>
      <c r="F7" s="84"/>
    </row>
    <row r="8" spans="1:11" ht="28.35" customHeight="1" x14ac:dyDescent="0.15">
      <c r="B8" s="114" t="s">
        <v>77</v>
      </c>
      <c r="C8" s="114"/>
      <c r="D8" s="114"/>
      <c r="E8" s="114"/>
      <c r="F8" s="114"/>
      <c r="G8" s="114"/>
    </row>
    <row r="9" spans="1:11" ht="17.25" customHeight="1" x14ac:dyDescent="0.15"/>
    <row r="10" spans="1:11" ht="28.35" customHeight="1" x14ac:dyDescent="0.15"/>
    <row r="11" spans="1:11" ht="19.7" customHeight="1" x14ac:dyDescent="0.15">
      <c r="E11" s="39" t="s">
        <v>24</v>
      </c>
    </row>
    <row r="12" spans="1:11" ht="19.7" customHeight="1" x14ac:dyDescent="0.15">
      <c r="E12" s="105">
        <f>'入力（☆使い方説明☆）'!B6</f>
        <v>0</v>
      </c>
      <c r="F12" s="105"/>
      <c r="G12" s="105"/>
      <c r="H12" s="105"/>
      <c r="I12" s="105"/>
      <c r="J12" s="105"/>
      <c r="K12" s="105"/>
    </row>
    <row r="13" spans="1:11" ht="14.1" customHeight="1" x14ac:dyDescent="0.15">
      <c r="E13" s="106"/>
      <c r="F13" s="106"/>
      <c r="G13" s="106"/>
      <c r="H13" s="106"/>
      <c r="I13" s="106"/>
      <c r="J13" s="106"/>
      <c r="K13" s="106"/>
    </row>
    <row r="14" spans="1:11" ht="28.35" customHeight="1" x14ac:dyDescent="0.15">
      <c r="J14" s="41"/>
    </row>
    <row r="15" spans="1:11" ht="28.35" customHeight="1" x14ac:dyDescent="0.15"/>
    <row r="16" spans="1:11" ht="28.35" customHeight="1" x14ac:dyDescent="0.15">
      <c r="A16" s="83"/>
      <c r="B16" s="55">
        <f>'入力（☆使い方説明☆）'!G19</f>
        <v>46203</v>
      </c>
      <c r="C16" s="117" t="s">
        <v>44</v>
      </c>
      <c r="D16" s="117"/>
      <c r="E16" s="117"/>
      <c r="F16" s="117"/>
      <c r="G16" s="117"/>
      <c r="H16" s="117"/>
      <c r="I16" s="117"/>
      <c r="J16" s="117"/>
      <c r="K16" s="117"/>
    </row>
    <row r="17" spans="1:11" ht="22.5" customHeight="1" thickBot="1" x14ac:dyDescent="0.2">
      <c r="G17" s="42"/>
      <c r="H17" s="42"/>
    </row>
    <row r="18" spans="1:11" ht="34.5" customHeight="1" x14ac:dyDescent="0.15">
      <c r="A18" s="115" t="s">
        <v>88</v>
      </c>
      <c r="B18" s="112"/>
      <c r="C18" s="112"/>
      <c r="D18" s="112"/>
      <c r="E18" s="112"/>
      <c r="F18" s="116" t="s">
        <v>38</v>
      </c>
      <c r="G18" s="112"/>
      <c r="H18" s="112" t="s">
        <v>39</v>
      </c>
      <c r="I18" s="112"/>
      <c r="J18" s="112" t="s">
        <v>40</v>
      </c>
      <c r="K18" s="113"/>
    </row>
    <row r="19" spans="1:11" ht="45.75" customHeight="1" x14ac:dyDescent="0.15">
      <c r="A19" s="109" t="s">
        <v>35</v>
      </c>
      <c r="B19" s="110"/>
      <c r="C19" s="111" t="s">
        <v>36</v>
      </c>
      <c r="D19" s="111"/>
      <c r="E19" s="111"/>
      <c r="F19" s="103" cm="1">
        <f t="array" ref="F19">SUMPRODUCT(
    ('(北部)ｹｱ名簿'!B9:B36="A") *
    ('(北部)ｹｱ名簿'!C9:C36="従前") *
    ('(北部)ｹｱ名簿'!G9:G36&lt;&gt;"〇") *
    ('(北部)ｹｱ名簿'!H9:H36="〇") *
    ('(北部)ｹｱ名簿'!I9:I36&lt;&gt;"〇")
)</f>
        <v>0</v>
      </c>
      <c r="G19" s="103"/>
      <c r="H19" s="103" cm="1">
        <f t="array" ref="H19">SUMPRODUCT(
    ('(北部)ｹｱ名簿'!B9:B36="A") *
    ('(北部)ｹｱ名簿'!C9:C36="A") *
    ('(北部)ｹｱ名簿'!G9:G36&lt;&gt;"〇") *
    ('(北部)ｹｱ名簿'!H9:H36="〇") *
    ('(北部)ｹｱ名簿'!I9:I36&lt;&gt;"〇")
)</f>
        <v>0</v>
      </c>
      <c r="I19" s="103"/>
      <c r="J19" s="103">
        <f>SUM(F19:I19)</f>
        <v>0</v>
      </c>
      <c r="K19" s="104"/>
    </row>
    <row r="20" spans="1:11" ht="45.75" customHeight="1" x14ac:dyDescent="0.15">
      <c r="A20" s="125" t="s">
        <v>43</v>
      </c>
      <c r="B20" s="126"/>
      <c r="C20" s="111" t="s">
        <v>85</v>
      </c>
      <c r="D20" s="111"/>
      <c r="E20" s="111"/>
      <c r="F20" s="103" cm="1">
        <f t="array" ref="F20">SUMPRODUCT(
    ('(北部)ｹｱ名簿'!B9:B36="A") *
    ('(北部)ｹｱ名簿'!C9:C36="従前") *
    ('(北部)ｹｱ名簿'!G9:G36="〇") *
    ('(北部)ｹｱ名簿'!H9:H36&lt;&gt;"〇") *
    ('(北部)ｹｱ名簿'!I9:I36&lt;&gt;"〇")
)</f>
        <v>0</v>
      </c>
      <c r="G20" s="103"/>
      <c r="H20" s="103" cm="1">
        <f t="array" ref="H20">SUMPRODUCT(
    ('(北部)ｹｱ名簿'!B9:B36="A") *
    ('(北部)ｹｱ名簿'!C9:C36="A") *
    ('(北部)ｹｱ名簿'!G9:G36="〇") *
    ('(北部)ｹｱ名簿'!H9:H36&lt;&gt;"〇") *
    ('(北部)ｹｱ名簿'!I9:I36&lt;&gt;"〇")
)</f>
        <v>0</v>
      </c>
      <c r="I20" s="103"/>
      <c r="J20" s="103">
        <f t="shared" ref="J20:J22" si="0">SUM(F20:I20)</f>
        <v>0</v>
      </c>
      <c r="K20" s="104"/>
    </row>
    <row r="21" spans="1:11" ht="45.75" customHeight="1" x14ac:dyDescent="0.15">
      <c r="A21" s="125"/>
      <c r="B21" s="126"/>
      <c r="C21" s="111" t="s">
        <v>86</v>
      </c>
      <c r="D21" s="111"/>
      <c r="E21" s="111"/>
      <c r="F21" s="103" cm="1">
        <f t="array" ref="F21">SUMPRODUCT(
    ('(北部)ｹｱ名簿'!B9:B36="A") *
    ('(北部)ｹｱ名簿'!C9:C36="従前") *
    ('(北部)ｹｱ名簿'!G9:G36&lt;&gt;"〇") *
    ('(北部)ｹｱ名簿'!H9:H36="〇") *
    ('(北部)ｹｱ名簿'!I9:I36="〇")
)</f>
        <v>0</v>
      </c>
      <c r="G21" s="103"/>
      <c r="H21" s="103" cm="1">
        <f t="array" ref="H21">SUMPRODUCT(
    ('(北部)ｹｱ名簿'!B9:B36="A") *
    ('(北部)ｹｱ名簿'!C9:C36="A") *
    ('(北部)ｹｱ名簿'!G9:G36&lt;&gt;"〇") *
    ('(北部)ｹｱ名簿'!H9:H36="〇") *
    ('(北部)ｹｱ名簿'!I9:I36="〇")
)</f>
        <v>0</v>
      </c>
      <c r="I21" s="103"/>
      <c r="J21" s="103">
        <f t="shared" si="0"/>
        <v>0</v>
      </c>
      <c r="K21" s="104"/>
    </row>
    <row r="22" spans="1:11" ht="45.75" customHeight="1" x14ac:dyDescent="0.15">
      <c r="A22" s="127"/>
      <c r="B22" s="128"/>
      <c r="C22" s="111" t="s">
        <v>87</v>
      </c>
      <c r="D22" s="111"/>
      <c r="E22" s="111"/>
      <c r="F22" s="103" cm="1">
        <f t="array" ref="F22">SUMPRODUCT(
    ('(北部)ｹｱ名簿'!B9:B36="A") *
    ('(北部)ｹｱ名簿'!C9:C36="従前") *
    ('(北部)ｹｱ名簿'!G9:G36="〇") *
    ('(北部)ｹｱ名簿'!H9:H36&lt;&gt;"〇") *
    ('(北部)ｹｱ名簿'!I9:I36="〇")
)</f>
        <v>0</v>
      </c>
      <c r="G22" s="103"/>
      <c r="H22" s="103" cm="1">
        <f t="array" ref="H22">SUMPRODUCT(
    ('(北部)ｹｱ名簿'!B9:B36="A") *
    ('(北部)ｹｱ名簿'!C9:C36="A") *
    ('(北部)ｹｱ名簿'!G9:G36="〇") *
    ('(北部)ｹｱ名簿'!H9:H36&lt;&gt;"〇") *
    ('(北部)ｹｱ名簿'!I9:I36="〇")
)</f>
        <v>0</v>
      </c>
      <c r="I22" s="103"/>
      <c r="J22" s="103">
        <f t="shared" si="0"/>
        <v>0</v>
      </c>
      <c r="K22" s="104"/>
    </row>
    <row r="23" spans="1:11" ht="72.75" customHeight="1" thickBot="1" x14ac:dyDescent="0.2">
      <c r="A23" s="123" t="s">
        <v>67</v>
      </c>
      <c r="B23" s="124"/>
      <c r="C23" s="122" t="s">
        <v>37</v>
      </c>
      <c r="D23" s="122"/>
      <c r="E23" s="122"/>
      <c r="F23" s="120" cm="1">
        <f t="array" ref="F23">SUMPRODUCT(('(北部)ｹｱ名簿'!B9:B36="C")*('(北部)ｹｱ名簿'!G9:H36="〇"))</f>
        <v>0</v>
      </c>
      <c r="G23" s="120"/>
      <c r="H23" s="120"/>
      <c r="I23" s="120"/>
      <c r="J23" s="120"/>
      <c r="K23" s="121"/>
    </row>
    <row r="24" spans="1:11" ht="20.25" customHeight="1" x14ac:dyDescent="0.15">
      <c r="A24" s="51"/>
    </row>
    <row r="25" spans="1:11" ht="36.75" customHeight="1" x14ac:dyDescent="0.15">
      <c r="B25" s="119" t="s">
        <v>41</v>
      </c>
      <c r="C25" s="119"/>
      <c r="D25" s="119"/>
      <c r="E25" s="119"/>
      <c r="F25" s="119"/>
      <c r="G25" s="119"/>
      <c r="H25" s="119"/>
      <c r="I25" s="119"/>
      <c r="J25" s="119"/>
      <c r="K25" s="119"/>
    </row>
    <row r="26" spans="1:11" ht="22.5" customHeight="1" x14ac:dyDescent="0.15">
      <c r="B26" s="118" t="s">
        <v>42</v>
      </c>
      <c r="C26" s="118"/>
      <c r="D26" s="118"/>
      <c r="E26" s="118"/>
      <c r="F26" s="118"/>
      <c r="G26" s="118"/>
      <c r="H26" s="118"/>
      <c r="I26" s="118"/>
    </row>
    <row r="27" spans="1:11" ht="28.35" customHeight="1" x14ac:dyDescent="0.15"/>
    <row r="28" spans="1:11" ht="28.35" customHeight="1" x14ac:dyDescent="0.15"/>
  </sheetData>
  <mergeCells count="32">
    <mergeCell ref="A23:B23"/>
    <mergeCell ref="C23:E23"/>
    <mergeCell ref="F23:K23"/>
    <mergeCell ref="B25:K25"/>
    <mergeCell ref="B26:I26"/>
    <mergeCell ref="A19:B19"/>
    <mergeCell ref="C19:E19"/>
    <mergeCell ref="F19:G19"/>
    <mergeCell ref="H19:I19"/>
    <mergeCell ref="J19:K19"/>
    <mergeCell ref="A20:B22"/>
    <mergeCell ref="C20:E20"/>
    <mergeCell ref="F20:G20"/>
    <mergeCell ref="H20:I20"/>
    <mergeCell ref="J20:K20"/>
    <mergeCell ref="C21:E21"/>
    <mergeCell ref="F21:G21"/>
    <mergeCell ref="H21:I21"/>
    <mergeCell ref="J21:K21"/>
    <mergeCell ref="C22:E22"/>
    <mergeCell ref="F22:G22"/>
    <mergeCell ref="H22:I22"/>
    <mergeCell ref="J22:K22"/>
    <mergeCell ref="A18:E18"/>
    <mergeCell ref="F18:G18"/>
    <mergeCell ref="H18:I18"/>
    <mergeCell ref="J18:K18"/>
    <mergeCell ref="A3:K3"/>
    <mergeCell ref="H5:K5"/>
    <mergeCell ref="B8:G8"/>
    <mergeCell ref="E12:K13"/>
    <mergeCell ref="C16:K16"/>
  </mergeCells>
  <phoneticPr fontId="1"/>
  <conditionalFormatting sqref="C1">
    <cfRule type="containsText" dxfId="13" priority="7" operator="containsText" text="係">
      <formula>NOT(ISERROR(SEARCH("係",C1)))</formula>
    </cfRule>
  </conditionalFormatting>
  <conditionalFormatting sqref="D1">
    <cfRule type="containsText" dxfId="12" priority="6" operator="containsText" text="係　長">
      <formula>NOT(ISERROR(SEARCH("係　長",D1)))</formula>
    </cfRule>
  </conditionalFormatting>
  <conditionalFormatting sqref="E1">
    <cfRule type="containsText" dxfId="11" priority="5" operator="containsText" text="係長">
      <formula>NOT(ISERROR(SEARCH("係長",E1)))</formula>
    </cfRule>
  </conditionalFormatting>
  <conditionalFormatting sqref="F1">
    <cfRule type="containsText" dxfId="10" priority="4" operator="containsText" text="課長補佐">
      <formula>NOT(ISERROR(SEARCH("課長補佐",F1)))</formula>
    </cfRule>
  </conditionalFormatting>
  <conditionalFormatting sqref="G1">
    <cfRule type="containsText" dxfId="9" priority="3" operator="containsText" text="課　長">
      <formula>NOT(ISERROR(SEARCH("課　長",G1)))</formula>
    </cfRule>
  </conditionalFormatting>
  <conditionalFormatting sqref="H1">
    <cfRule type="containsText" dxfId="8" priority="2" operator="containsText" text="副部長">
      <formula>NOT(ISERROR(SEARCH("副部長",H1)))</formula>
    </cfRule>
  </conditionalFormatting>
  <conditionalFormatting sqref="I1">
    <cfRule type="containsText" dxfId="7" priority="1" operator="containsText" text="部長">
      <formula>NOT(ISERROR(SEARCH("部長",I1)))</formula>
    </cfRule>
  </conditionalFormatting>
  <pageMargins left="0.70866141732283472" right="0.78740157480314965" top="0.78740157480314965" bottom="0.59055118110236227" header="0.31496062992125984" footer="0.31496062992125984"/>
  <pageSetup paperSize="9" scale="9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BACF9-7EDB-4067-A14E-90EFF55443B8}">
  <dimension ref="A1:M29"/>
  <sheetViews>
    <sheetView view="pageBreakPreview" zoomScale="110" zoomScaleNormal="100" zoomScaleSheetLayoutView="110" workbookViewId="0">
      <selection activeCell="Q25" sqref="Q25"/>
    </sheetView>
  </sheetViews>
  <sheetFormatPr defaultColWidth="9" defaultRowHeight="13.5" x14ac:dyDescent="0.15"/>
  <cols>
    <col min="1" max="1" width="8.625" style="39" customWidth="1"/>
    <col min="2" max="2" width="11.5" style="39" customWidth="1"/>
    <col min="3" max="3" width="17" style="39" customWidth="1"/>
    <col min="4" max="4" width="6.125" style="39" customWidth="1"/>
    <col min="5" max="5" width="7.75" style="39" customWidth="1"/>
    <col min="6" max="6" width="2.625" style="39" customWidth="1"/>
    <col min="7" max="7" width="5" style="39" customWidth="1"/>
    <col min="8" max="8" width="8.75" style="39" customWidth="1"/>
    <col min="9" max="9" width="15.25" style="39" customWidth="1"/>
    <col min="10" max="10" width="4.875" style="39" customWidth="1"/>
    <col min="11" max="16384" width="9" style="39"/>
  </cols>
  <sheetData>
    <row r="1" spans="1:10" ht="28.35" customHeight="1" x14ac:dyDescent="0.15">
      <c r="A1" s="37" t="s">
        <v>26</v>
      </c>
      <c r="B1" s="37"/>
      <c r="C1" s="38"/>
      <c r="D1" s="38"/>
      <c r="E1" s="38"/>
      <c r="F1" s="38"/>
      <c r="G1" s="38"/>
      <c r="H1" s="38"/>
      <c r="I1" s="38"/>
    </row>
    <row r="2" spans="1:10" ht="28.35" customHeight="1" x14ac:dyDescent="0.15">
      <c r="A2" s="37"/>
      <c r="B2" s="37"/>
      <c r="C2" s="38"/>
      <c r="D2" s="38"/>
      <c r="E2" s="38"/>
      <c r="F2" s="38"/>
      <c r="G2" s="38"/>
      <c r="H2" s="38"/>
      <c r="I2" s="38"/>
    </row>
    <row r="3" spans="1:10" ht="42.6" customHeight="1" x14ac:dyDescent="0.15"/>
    <row r="4" spans="1:10" ht="28.35" customHeight="1" x14ac:dyDescent="0.15">
      <c r="H4" s="129">
        <f>'入力（☆使い方説明☆）'!G20</f>
        <v>0</v>
      </c>
      <c r="I4" s="129"/>
      <c r="J4" s="129"/>
    </row>
    <row r="5" spans="1:10" ht="14.1" customHeight="1" x14ac:dyDescent="0.15"/>
    <row r="6" spans="1:10" ht="28.35" customHeight="1" x14ac:dyDescent="0.15">
      <c r="A6" s="39" t="s">
        <v>55</v>
      </c>
      <c r="B6" s="39" t="s">
        <v>72</v>
      </c>
    </row>
    <row r="7" spans="1:10" ht="28.35" customHeight="1" x14ac:dyDescent="0.15">
      <c r="B7" s="39" t="s">
        <v>77</v>
      </c>
    </row>
    <row r="8" spans="1:10" ht="28.35" customHeight="1" x14ac:dyDescent="0.15"/>
    <row r="9" spans="1:10" ht="28.35" customHeight="1" x14ac:dyDescent="0.15">
      <c r="D9" s="39" t="s">
        <v>21</v>
      </c>
    </row>
    <row r="10" spans="1:10" ht="19.7" customHeight="1" x14ac:dyDescent="0.15">
      <c r="D10" s="39" t="s">
        <v>20</v>
      </c>
      <c r="F10" s="84"/>
      <c r="G10" s="146">
        <f>'入力（☆使い方説明☆）'!C10</f>
        <v>0</v>
      </c>
      <c r="H10" s="146"/>
      <c r="I10" s="146"/>
    </row>
    <row r="11" spans="1:10" ht="19.7" customHeight="1" x14ac:dyDescent="0.15">
      <c r="D11" s="39" t="s">
        <v>19</v>
      </c>
      <c r="E11" s="136">
        <f>'入力（☆使い方説明☆）'!C13</f>
        <v>0</v>
      </c>
      <c r="F11" s="136"/>
      <c r="G11" s="136"/>
      <c r="H11" s="136"/>
      <c r="I11" s="136"/>
    </row>
    <row r="12" spans="1:10" ht="19.5" customHeight="1" x14ac:dyDescent="0.15">
      <c r="E12" s="136" t="str">
        <f>IF('入力（☆使い方説明☆）'!C14="","",'入力（☆使い方説明☆）'!C14)</f>
        <v/>
      </c>
      <c r="F12" s="136"/>
      <c r="G12" s="136"/>
      <c r="H12" s="136"/>
      <c r="I12" s="136"/>
    </row>
    <row r="13" spans="1:10" ht="28.35" customHeight="1" x14ac:dyDescent="0.15">
      <c r="D13" s="39" t="s">
        <v>18</v>
      </c>
      <c r="E13" s="137">
        <f>'入力（☆使い方説明☆）'!C16</f>
        <v>0</v>
      </c>
      <c r="F13" s="137"/>
      <c r="G13" s="137"/>
      <c r="H13" s="137"/>
      <c r="I13" s="137"/>
    </row>
    <row r="14" spans="1:10" ht="28.35" customHeight="1" x14ac:dyDescent="0.15">
      <c r="E14" s="136" t="str">
        <f>IF('入力（☆使い方説明☆）'!C17=0,"",'入力（☆使い方説明☆）'!C17)</f>
        <v/>
      </c>
      <c r="F14" s="136"/>
      <c r="G14" s="136"/>
      <c r="H14" s="136"/>
      <c r="I14" s="136"/>
    </row>
    <row r="15" spans="1:10" ht="28.35" customHeight="1" x14ac:dyDescent="0.15">
      <c r="E15" s="39" t="s">
        <v>60</v>
      </c>
      <c r="I15" s="41"/>
    </row>
    <row r="16" spans="1:10" ht="28.35" customHeight="1" x14ac:dyDescent="0.15">
      <c r="A16" s="39" t="s">
        <v>17</v>
      </c>
    </row>
    <row r="17" spans="1:13" ht="19.7" customHeight="1" x14ac:dyDescent="0.15">
      <c r="M17" s="42"/>
    </row>
    <row r="18" spans="1:13" ht="28.35" customHeight="1" x14ac:dyDescent="0.15">
      <c r="A18" s="43" t="s">
        <v>59</v>
      </c>
      <c r="B18" s="147">
        <f>'入力（☆使い方説明☆）'!B6</f>
        <v>0</v>
      </c>
      <c r="C18" s="147"/>
      <c r="D18" s="147"/>
    </row>
    <row r="19" spans="1:13" ht="36.75" customHeight="1" thickBot="1" x14ac:dyDescent="0.2">
      <c r="G19" s="44"/>
      <c r="H19" s="44"/>
    </row>
    <row r="20" spans="1:13" ht="31.35" customHeight="1" x14ac:dyDescent="0.15">
      <c r="A20" s="45" t="s">
        <v>16</v>
      </c>
      <c r="B20" s="46"/>
      <c r="C20" s="47"/>
      <c r="D20" s="48" t="s">
        <v>15</v>
      </c>
      <c r="E20" s="47"/>
      <c r="F20" s="47"/>
      <c r="G20" s="48" t="s">
        <v>14</v>
      </c>
      <c r="H20" s="49"/>
      <c r="I20" s="148" t="s">
        <v>13</v>
      </c>
      <c r="J20" s="149"/>
    </row>
    <row r="21" spans="1:13" ht="31.35" customHeight="1" x14ac:dyDescent="0.15">
      <c r="A21" s="21"/>
      <c r="B21" s="22"/>
      <c r="C21" s="87" t="s">
        <v>84</v>
      </c>
      <c r="D21" s="23">
        <v>4603</v>
      </c>
      <c r="E21" s="24"/>
      <c r="F21" s="24"/>
      <c r="G21" s="132">
        <f>'(北部)ｹｱ報告書'!J19</f>
        <v>0</v>
      </c>
      <c r="H21" s="133"/>
      <c r="I21" s="138">
        <f>IF(G21="","",SUMPRODUCT(D21,G21))</f>
        <v>0</v>
      </c>
      <c r="J21" s="139"/>
    </row>
    <row r="22" spans="1:13" ht="31.35" customHeight="1" x14ac:dyDescent="0.15">
      <c r="A22" s="25" t="s">
        <v>27</v>
      </c>
      <c r="B22" s="26"/>
      <c r="C22" s="52" t="s">
        <v>81</v>
      </c>
      <c r="D22" s="27">
        <v>7738</v>
      </c>
      <c r="E22" s="28"/>
      <c r="F22" s="28"/>
      <c r="G22" s="132">
        <f>'(北部)ｹｱ報告書'!J20</f>
        <v>0</v>
      </c>
      <c r="H22" s="133"/>
      <c r="I22" s="138">
        <f>IF(G22="","",SUMPRODUCT(D22,G22))</f>
        <v>0</v>
      </c>
      <c r="J22" s="139"/>
    </row>
    <row r="23" spans="1:13" ht="31.35" customHeight="1" x14ac:dyDescent="0.15">
      <c r="A23" s="29"/>
      <c r="B23" s="26"/>
      <c r="C23" s="86" t="s">
        <v>82</v>
      </c>
      <c r="D23" s="27">
        <v>7738</v>
      </c>
      <c r="E23" s="28"/>
      <c r="F23" s="28"/>
      <c r="G23" s="132">
        <f>'(北部)ｹｱ報告書'!J21</f>
        <v>0</v>
      </c>
      <c r="H23" s="133"/>
      <c r="I23" s="138">
        <f>IF(G23="","",SUMPRODUCT(D23,G23))</f>
        <v>0</v>
      </c>
      <c r="J23" s="139"/>
    </row>
    <row r="24" spans="1:13" ht="31.35" customHeight="1" x14ac:dyDescent="0.15">
      <c r="A24" s="30"/>
      <c r="B24" s="31"/>
      <c r="C24" s="85" t="s">
        <v>83</v>
      </c>
      <c r="D24" s="27">
        <v>10862</v>
      </c>
      <c r="E24" s="28"/>
      <c r="F24" s="28"/>
      <c r="G24" s="132">
        <f>'(北部)ｹｱ報告書'!J22</f>
        <v>0</v>
      </c>
      <c r="H24" s="133"/>
      <c r="I24" s="138">
        <f>IF(G24="","",SUMPRODUCT(D24,G24))</f>
        <v>0</v>
      </c>
      <c r="J24" s="139"/>
    </row>
    <row r="25" spans="1:13" ht="31.35" customHeight="1" thickBot="1" x14ac:dyDescent="0.2">
      <c r="A25" s="32" t="s">
        <v>28</v>
      </c>
      <c r="B25" s="33"/>
      <c r="C25" s="88" t="s">
        <v>84</v>
      </c>
      <c r="D25" s="34">
        <v>4603</v>
      </c>
      <c r="E25" s="35"/>
      <c r="F25" s="36"/>
      <c r="G25" s="150">
        <f>'(北部)ｹｱ報告書'!F23</f>
        <v>0</v>
      </c>
      <c r="H25" s="151"/>
      <c r="I25" s="152">
        <f>IF(G25="","",SUMPRODUCT(D25,G25))</f>
        <v>0</v>
      </c>
      <c r="J25" s="153"/>
    </row>
    <row r="26" spans="1:13" ht="31.35" customHeight="1" x14ac:dyDescent="0.15">
      <c r="A26" s="50"/>
      <c r="B26" s="42"/>
      <c r="C26" s="42"/>
      <c r="D26" s="42"/>
      <c r="E26" s="42"/>
      <c r="F26" s="42"/>
      <c r="G26" s="45" t="s">
        <v>12</v>
      </c>
      <c r="H26" s="46"/>
      <c r="I26" s="142">
        <f>SUM(I21:I25)</f>
        <v>0</v>
      </c>
      <c r="J26" s="143"/>
    </row>
    <row r="27" spans="1:13" ht="28.35" customHeight="1" thickBot="1" x14ac:dyDescent="0.2">
      <c r="A27" s="51"/>
      <c r="G27" s="134" t="s">
        <v>58</v>
      </c>
      <c r="H27" s="135"/>
      <c r="I27" s="144">
        <f>IF(G21="","",ROUNDDOWN(I26*10/110,0))</f>
        <v>0</v>
      </c>
      <c r="J27" s="145"/>
    </row>
    <row r="28" spans="1:13" ht="22.5" customHeight="1" x14ac:dyDescent="0.15">
      <c r="A28" s="39" t="s">
        <v>57</v>
      </c>
    </row>
    <row r="29" spans="1:13" ht="28.35" customHeight="1" x14ac:dyDescent="0.15">
      <c r="A29" s="39" t="s">
        <v>70</v>
      </c>
    </row>
  </sheetData>
  <mergeCells count="21">
    <mergeCell ref="I26:J26"/>
    <mergeCell ref="G27:H27"/>
    <mergeCell ref="I27:J27"/>
    <mergeCell ref="G23:H23"/>
    <mergeCell ref="I23:J23"/>
    <mergeCell ref="G24:H24"/>
    <mergeCell ref="I24:J24"/>
    <mergeCell ref="G25:H25"/>
    <mergeCell ref="I25:J25"/>
    <mergeCell ref="B18:D18"/>
    <mergeCell ref="I20:J20"/>
    <mergeCell ref="G21:H21"/>
    <mergeCell ref="I21:J21"/>
    <mergeCell ref="G22:H22"/>
    <mergeCell ref="I22:J22"/>
    <mergeCell ref="E14:I14"/>
    <mergeCell ref="H4:J4"/>
    <mergeCell ref="G10:I10"/>
    <mergeCell ref="E11:I11"/>
    <mergeCell ref="E12:I12"/>
    <mergeCell ref="E13:I13"/>
  </mergeCells>
  <phoneticPr fontId="1"/>
  <pageMargins left="0.70866141732283472" right="0.78740157480314965" top="0.78740157480314965" bottom="0.59055118110236227" header="0.31496062992125984" footer="0.31496062992125984"/>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D578F-4F86-4A37-A864-CF7265124B81}">
  <sheetPr>
    <tabColor rgb="FFFFFF00"/>
  </sheetPr>
  <dimension ref="A1:L36"/>
  <sheetViews>
    <sheetView view="pageBreakPreview" zoomScale="85" zoomScaleNormal="100" zoomScaleSheetLayoutView="85" workbookViewId="0">
      <selection activeCell="I12" sqref="I12"/>
    </sheetView>
  </sheetViews>
  <sheetFormatPr defaultColWidth="4.875" defaultRowHeight="13.5" x14ac:dyDescent="0.15"/>
  <cols>
    <col min="1" max="1" width="4.375" style="39" customWidth="1"/>
    <col min="2" max="2" width="5.625" style="39" customWidth="1"/>
    <col min="3" max="3" width="8.375" style="39" customWidth="1"/>
    <col min="4" max="4" width="14.125" style="39" customWidth="1"/>
    <col min="5" max="5" width="24" style="39" customWidth="1"/>
    <col min="6" max="6" width="11.125" style="39" customWidth="1"/>
    <col min="7" max="7" width="11" style="39" customWidth="1"/>
    <col min="8" max="8" width="9.625" style="39" customWidth="1"/>
    <col min="9" max="9" width="11.375" style="39" customWidth="1"/>
    <col min="10" max="10" width="9.75" style="39" customWidth="1"/>
    <col min="11" max="11" width="14.375" style="39" customWidth="1"/>
    <col min="12" max="16384" width="4.875" style="39"/>
  </cols>
  <sheetData>
    <row r="1" spans="1:12" ht="19.7" customHeight="1" x14ac:dyDescent="0.15">
      <c r="K1" s="56" t="s">
        <v>73</v>
      </c>
    </row>
    <row r="2" spans="1:12" ht="19.7" customHeight="1" x14ac:dyDescent="0.15">
      <c r="J2" s="57"/>
      <c r="K2" s="56" t="s">
        <v>53</v>
      </c>
    </row>
    <row r="3" spans="1:12" ht="19.7" customHeight="1" x14ac:dyDescent="0.15">
      <c r="J3" s="57"/>
      <c r="K3" s="56" t="s">
        <v>74</v>
      </c>
    </row>
    <row r="4" spans="1:12" s="60" customFormat="1" ht="28.35" customHeight="1" x14ac:dyDescent="0.15">
      <c r="A4" s="58" t="s">
        <v>68</v>
      </c>
      <c r="B4" s="58"/>
      <c r="C4" s="58"/>
      <c r="D4" s="59"/>
      <c r="E4" s="59"/>
      <c r="F4" s="59"/>
      <c r="G4" s="59"/>
      <c r="H4" s="59"/>
      <c r="I4" s="59"/>
      <c r="J4" s="59"/>
      <c r="K4" s="59"/>
    </row>
    <row r="5" spans="1:12" s="60" customFormat="1" ht="22.5" customHeight="1" x14ac:dyDescent="0.15">
      <c r="D5" s="61"/>
      <c r="E5" s="62" t="s">
        <v>10</v>
      </c>
      <c r="F5" s="61"/>
      <c r="G5" s="61"/>
      <c r="H5" s="61"/>
      <c r="I5" s="61"/>
      <c r="J5" s="61"/>
      <c r="K5" s="61"/>
    </row>
    <row r="6" spans="1:12" ht="24" customHeight="1" x14ac:dyDescent="0.15">
      <c r="A6" s="63" t="s">
        <v>4</v>
      </c>
      <c r="B6" s="63"/>
      <c r="C6" s="63"/>
      <c r="D6" s="64">
        <f>'入力（☆使い方説明☆）'!E24</f>
        <v>6</v>
      </c>
      <c r="E6" s="63" t="s">
        <v>11</v>
      </c>
      <c r="F6" s="65" t="s">
        <v>5</v>
      </c>
      <c r="G6" s="102">
        <f>'入力（☆使い方説明☆）'!B6</f>
        <v>0</v>
      </c>
      <c r="H6" s="102"/>
      <c r="I6" s="102"/>
      <c r="J6" s="102"/>
      <c r="K6" s="102"/>
      <c r="L6" s="102"/>
    </row>
    <row r="7" spans="1:12" ht="7.5" customHeight="1" x14ac:dyDescent="0.15">
      <c r="A7" s="66"/>
      <c r="B7" s="66"/>
      <c r="C7" s="66"/>
      <c r="D7" s="67"/>
      <c r="E7" s="67"/>
      <c r="F7" s="67"/>
      <c r="G7" s="67"/>
      <c r="H7" s="67"/>
      <c r="I7" s="67"/>
      <c r="J7" s="67"/>
      <c r="K7" s="67"/>
    </row>
    <row r="8" spans="1:12" ht="55.5" customHeight="1" x14ac:dyDescent="0.15">
      <c r="A8" s="68"/>
      <c r="B8" s="69" t="s">
        <v>3</v>
      </c>
      <c r="C8" s="69" t="s">
        <v>25</v>
      </c>
      <c r="D8" s="70" t="s">
        <v>8</v>
      </c>
      <c r="E8" s="71" t="s">
        <v>2</v>
      </c>
      <c r="F8" s="72" t="s">
        <v>7</v>
      </c>
      <c r="G8" s="73" t="s">
        <v>69</v>
      </c>
      <c r="H8" s="74" t="s">
        <v>0</v>
      </c>
      <c r="I8" s="89" t="s">
        <v>9</v>
      </c>
      <c r="J8" s="75" t="s">
        <v>6</v>
      </c>
      <c r="K8" s="71" t="s">
        <v>1</v>
      </c>
    </row>
    <row r="9" spans="1:12" ht="33" customHeight="1" x14ac:dyDescent="0.15">
      <c r="A9" s="76">
        <v>1</v>
      </c>
      <c r="B9" s="77"/>
      <c r="C9" s="77"/>
      <c r="D9" s="81"/>
      <c r="E9" s="78"/>
      <c r="F9" s="79"/>
      <c r="G9" s="78"/>
      <c r="H9" s="79"/>
      <c r="I9" s="80"/>
      <c r="J9" s="79"/>
      <c r="K9" s="80"/>
    </row>
    <row r="10" spans="1:12" ht="33" customHeight="1" x14ac:dyDescent="0.15">
      <c r="A10" s="76">
        <v>2</v>
      </c>
      <c r="B10" s="77"/>
      <c r="C10" s="77"/>
      <c r="D10" s="81"/>
      <c r="E10" s="78"/>
      <c r="F10" s="79"/>
      <c r="G10" s="78"/>
      <c r="H10" s="79"/>
      <c r="I10" s="80"/>
      <c r="J10" s="79"/>
      <c r="K10" s="80"/>
    </row>
    <row r="11" spans="1:12" ht="33" customHeight="1" x14ac:dyDescent="0.15">
      <c r="A11" s="76">
        <v>3</v>
      </c>
      <c r="B11" s="77"/>
      <c r="C11" s="77"/>
      <c r="D11" s="81"/>
      <c r="E11" s="78"/>
      <c r="F11" s="79"/>
      <c r="G11" s="78"/>
      <c r="H11" s="79"/>
      <c r="I11" s="78"/>
      <c r="J11" s="79"/>
      <c r="K11" s="80"/>
    </row>
    <row r="12" spans="1:12" ht="33" customHeight="1" x14ac:dyDescent="0.15">
      <c r="A12" s="76">
        <v>4</v>
      </c>
      <c r="B12" s="77"/>
      <c r="C12" s="77"/>
      <c r="D12" s="81"/>
      <c r="E12" s="78"/>
      <c r="F12" s="79"/>
      <c r="G12" s="78"/>
      <c r="H12" s="79"/>
      <c r="I12" s="80"/>
      <c r="J12" s="79"/>
      <c r="K12" s="80"/>
    </row>
    <row r="13" spans="1:12" ht="33" customHeight="1" x14ac:dyDescent="0.15">
      <c r="A13" s="76">
        <v>5</v>
      </c>
      <c r="B13" s="77"/>
      <c r="C13" s="77"/>
      <c r="D13" s="81"/>
      <c r="E13" s="78"/>
      <c r="F13" s="79"/>
      <c r="G13" s="78"/>
      <c r="H13" s="79"/>
      <c r="I13" s="80"/>
      <c r="J13" s="79"/>
      <c r="K13" s="82"/>
    </row>
    <row r="14" spans="1:12" ht="33" customHeight="1" x14ac:dyDescent="0.15">
      <c r="A14" s="76">
        <v>6</v>
      </c>
      <c r="B14" s="77"/>
      <c r="C14" s="77"/>
      <c r="D14" s="81"/>
      <c r="E14" s="78"/>
      <c r="F14" s="79"/>
      <c r="G14" s="78"/>
      <c r="H14" s="79"/>
      <c r="I14" s="80"/>
      <c r="J14" s="79"/>
      <c r="K14" s="80"/>
    </row>
    <row r="15" spans="1:12" ht="33" customHeight="1" x14ac:dyDescent="0.15">
      <c r="A15" s="76">
        <v>7</v>
      </c>
      <c r="B15" s="77"/>
      <c r="C15" s="77"/>
      <c r="D15" s="81"/>
      <c r="E15" s="78"/>
      <c r="F15" s="79"/>
      <c r="G15" s="78"/>
      <c r="H15" s="79"/>
      <c r="I15" s="78"/>
      <c r="J15" s="79"/>
      <c r="K15" s="80"/>
    </row>
    <row r="16" spans="1:12" ht="33" customHeight="1" x14ac:dyDescent="0.15">
      <c r="A16" s="76">
        <v>8</v>
      </c>
      <c r="B16" s="77"/>
      <c r="C16" s="77"/>
      <c r="D16" s="81"/>
      <c r="E16" s="78"/>
      <c r="F16" s="79"/>
      <c r="G16" s="78"/>
      <c r="H16" s="79"/>
      <c r="I16" s="80"/>
      <c r="J16" s="79"/>
      <c r="K16" s="80"/>
    </row>
    <row r="17" spans="1:11" ht="33" customHeight="1" x14ac:dyDescent="0.15">
      <c r="A17" s="76">
        <v>9</v>
      </c>
      <c r="B17" s="77"/>
      <c r="C17" s="77"/>
      <c r="D17" s="81"/>
      <c r="E17" s="80"/>
      <c r="F17" s="79"/>
      <c r="G17" s="78"/>
      <c r="H17" s="79"/>
      <c r="I17" s="80"/>
      <c r="J17" s="79"/>
      <c r="K17" s="80"/>
    </row>
    <row r="18" spans="1:11" ht="33" customHeight="1" x14ac:dyDescent="0.15">
      <c r="A18" s="76">
        <v>10</v>
      </c>
      <c r="B18" s="77"/>
      <c r="C18" s="77"/>
      <c r="D18" s="81"/>
      <c r="E18" s="80"/>
      <c r="F18" s="79"/>
      <c r="G18" s="78"/>
      <c r="H18" s="79"/>
      <c r="I18" s="80"/>
      <c r="J18" s="79"/>
      <c r="K18" s="80"/>
    </row>
    <row r="19" spans="1:11" ht="33" customHeight="1" x14ac:dyDescent="0.15">
      <c r="A19" s="76">
        <v>11</v>
      </c>
      <c r="B19" s="77"/>
      <c r="C19" s="77"/>
      <c r="D19" s="81"/>
      <c r="E19" s="80"/>
      <c r="F19" s="79"/>
      <c r="G19" s="78"/>
      <c r="H19" s="79"/>
      <c r="I19" s="80"/>
      <c r="J19" s="79"/>
      <c r="K19" s="80"/>
    </row>
    <row r="20" spans="1:11" ht="33" customHeight="1" x14ac:dyDescent="0.15">
      <c r="A20" s="76">
        <v>12</v>
      </c>
      <c r="B20" s="77"/>
      <c r="C20" s="77"/>
      <c r="D20" s="81"/>
      <c r="E20" s="80"/>
      <c r="F20" s="79"/>
      <c r="G20" s="78"/>
      <c r="H20" s="79"/>
      <c r="I20" s="80"/>
      <c r="J20" s="79"/>
      <c r="K20" s="80"/>
    </row>
    <row r="21" spans="1:11" ht="33" customHeight="1" x14ac:dyDescent="0.15">
      <c r="A21" s="76">
        <v>13</v>
      </c>
      <c r="B21" s="77"/>
      <c r="C21" s="77"/>
      <c r="D21" s="81"/>
      <c r="E21" s="80"/>
      <c r="F21" s="79"/>
      <c r="G21" s="78"/>
      <c r="H21" s="79"/>
      <c r="I21" s="80"/>
      <c r="J21" s="79"/>
      <c r="K21" s="80"/>
    </row>
    <row r="22" spans="1:11" ht="33" customHeight="1" x14ac:dyDescent="0.15">
      <c r="A22" s="76">
        <v>14</v>
      </c>
      <c r="B22" s="77"/>
      <c r="C22" s="77"/>
      <c r="D22" s="81"/>
      <c r="E22" s="80"/>
      <c r="F22" s="79"/>
      <c r="G22" s="78"/>
      <c r="H22" s="79"/>
      <c r="I22" s="80"/>
      <c r="J22" s="79"/>
      <c r="K22" s="80"/>
    </row>
    <row r="23" spans="1:11" ht="33" customHeight="1" x14ac:dyDescent="0.15">
      <c r="A23" s="76">
        <v>15</v>
      </c>
      <c r="B23" s="77"/>
      <c r="C23" s="77"/>
      <c r="D23" s="81"/>
      <c r="E23" s="80"/>
      <c r="F23" s="79"/>
      <c r="G23" s="78"/>
      <c r="H23" s="79"/>
      <c r="I23" s="80"/>
      <c r="J23" s="79"/>
      <c r="K23" s="80"/>
    </row>
    <row r="24" spans="1:11" ht="33" customHeight="1" x14ac:dyDescent="0.15">
      <c r="A24" s="76">
        <v>16</v>
      </c>
      <c r="B24" s="77"/>
      <c r="C24" s="77"/>
      <c r="D24" s="81"/>
      <c r="E24" s="80"/>
      <c r="F24" s="79"/>
      <c r="G24" s="78"/>
      <c r="H24" s="79"/>
      <c r="I24" s="80"/>
      <c r="J24" s="79"/>
      <c r="K24" s="80"/>
    </row>
    <row r="25" spans="1:11" ht="33" customHeight="1" x14ac:dyDescent="0.15">
      <c r="A25" s="76">
        <v>17</v>
      </c>
      <c r="B25" s="77"/>
      <c r="C25" s="77"/>
      <c r="D25" s="81"/>
      <c r="E25" s="80"/>
      <c r="F25" s="79"/>
      <c r="G25" s="78"/>
      <c r="H25" s="79"/>
      <c r="I25" s="80"/>
      <c r="J25" s="79"/>
      <c r="K25" s="80"/>
    </row>
    <row r="26" spans="1:11" ht="33" customHeight="1" x14ac:dyDescent="0.15">
      <c r="A26" s="76">
        <v>18</v>
      </c>
      <c r="B26" s="77"/>
      <c r="C26" s="77"/>
      <c r="D26" s="81"/>
      <c r="E26" s="80"/>
      <c r="F26" s="79"/>
      <c r="G26" s="78"/>
      <c r="H26" s="79"/>
      <c r="I26" s="80"/>
      <c r="J26" s="79"/>
      <c r="K26" s="80"/>
    </row>
    <row r="27" spans="1:11" ht="33" customHeight="1" x14ac:dyDescent="0.15">
      <c r="A27" s="76">
        <v>19</v>
      </c>
      <c r="B27" s="77"/>
      <c r="C27" s="77"/>
      <c r="D27" s="81"/>
      <c r="E27" s="80"/>
      <c r="F27" s="79"/>
      <c r="G27" s="78"/>
      <c r="H27" s="79"/>
      <c r="I27" s="80"/>
      <c r="J27" s="79"/>
      <c r="K27" s="80"/>
    </row>
    <row r="28" spans="1:11" ht="33" customHeight="1" x14ac:dyDescent="0.15">
      <c r="A28" s="76">
        <v>20</v>
      </c>
      <c r="B28" s="77"/>
      <c r="C28" s="77"/>
      <c r="D28" s="81"/>
      <c r="E28" s="80"/>
      <c r="F28" s="79"/>
      <c r="G28" s="78"/>
      <c r="H28" s="79"/>
      <c r="I28" s="80"/>
      <c r="J28" s="79"/>
      <c r="K28" s="80"/>
    </row>
    <row r="29" spans="1:11" ht="33" customHeight="1" x14ac:dyDescent="0.15">
      <c r="A29" s="76">
        <v>21</v>
      </c>
      <c r="B29" s="77"/>
      <c r="C29" s="77"/>
      <c r="D29" s="81"/>
      <c r="E29" s="80"/>
      <c r="F29" s="79"/>
      <c r="G29" s="78"/>
      <c r="H29" s="79"/>
      <c r="I29" s="80"/>
      <c r="J29" s="79"/>
      <c r="K29" s="80"/>
    </row>
    <row r="30" spans="1:11" ht="33" customHeight="1" x14ac:dyDescent="0.15">
      <c r="A30" s="76">
        <v>22</v>
      </c>
      <c r="B30" s="77"/>
      <c r="C30" s="77"/>
      <c r="D30" s="81"/>
      <c r="E30" s="80"/>
      <c r="F30" s="79"/>
      <c r="G30" s="78"/>
      <c r="H30" s="79"/>
      <c r="I30" s="80"/>
      <c r="J30" s="79"/>
      <c r="K30" s="80"/>
    </row>
    <row r="31" spans="1:11" ht="33" customHeight="1" x14ac:dyDescent="0.15">
      <c r="A31" s="76">
        <v>23</v>
      </c>
      <c r="B31" s="77"/>
      <c r="C31" s="77"/>
      <c r="D31" s="81"/>
      <c r="E31" s="80"/>
      <c r="F31" s="79"/>
      <c r="G31" s="78"/>
      <c r="H31" s="79"/>
      <c r="I31" s="80"/>
      <c r="J31" s="79"/>
      <c r="K31" s="80"/>
    </row>
    <row r="32" spans="1:11" ht="33" customHeight="1" x14ac:dyDescent="0.15">
      <c r="A32" s="76">
        <v>24</v>
      </c>
      <c r="B32" s="77"/>
      <c r="C32" s="77"/>
      <c r="D32" s="81"/>
      <c r="E32" s="80"/>
      <c r="F32" s="79"/>
      <c r="G32" s="78"/>
      <c r="H32" s="79"/>
      <c r="I32" s="80"/>
      <c r="J32" s="79"/>
      <c r="K32" s="80"/>
    </row>
    <row r="33" spans="1:11" ht="33" customHeight="1" x14ac:dyDescent="0.15">
      <c r="A33" s="76">
        <v>25</v>
      </c>
      <c r="B33" s="77"/>
      <c r="C33" s="77"/>
      <c r="D33" s="81"/>
      <c r="E33" s="80"/>
      <c r="F33" s="79"/>
      <c r="G33" s="78"/>
      <c r="H33" s="79"/>
      <c r="I33" s="80"/>
      <c r="J33" s="79"/>
      <c r="K33" s="80"/>
    </row>
    <row r="34" spans="1:11" ht="33" customHeight="1" x14ac:dyDescent="0.15">
      <c r="A34" s="76">
        <v>26</v>
      </c>
      <c r="B34" s="77"/>
      <c r="C34" s="77"/>
      <c r="D34" s="81"/>
      <c r="E34" s="80"/>
      <c r="F34" s="79"/>
      <c r="G34" s="78"/>
      <c r="H34" s="79"/>
      <c r="I34" s="80"/>
      <c r="J34" s="79"/>
      <c r="K34" s="80"/>
    </row>
    <row r="35" spans="1:11" ht="33" customHeight="1" x14ac:dyDescent="0.15">
      <c r="A35" s="76">
        <v>27</v>
      </c>
      <c r="B35" s="77"/>
      <c r="C35" s="77"/>
      <c r="D35" s="81"/>
      <c r="E35" s="80"/>
      <c r="F35" s="79"/>
      <c r="G35" s="78"/>
      <c r="H35" s="79"/>
      <c r="I35" s="80"/>
      <c r="J35" s="79"/>
      <c r="K35" s="80"/>
    </row>
    <row r="36" spans="1:11" ht="33" customHeight="1" x14ac:dyDescent="0.15">
      <c r="A36" s="76">
        <v>28</v>
      </c>
      <c r="B36" s="77"/>
      <c r="C36" s="77"/>
      <c r="D36" s="81"/>
      <c r="E36" s="80"/>
      <c r="F36" s="79"/>
      <c r="G36" s="78"/>
      <c r="H36" s="79"/>
      <c r="I36" s="80"/>
      <c r="J36" s="79"/>
      <c r="K36" s="80"/>
    </row>
  </sheetData>
  <mergeCells count="1">
    <mergeCell ref="G6:L6"/>
  </mergeCells>
  <phoneticPr fontId="1"/>
  <dataValidations count="3">
    <dataValidation type="list" allowBlank="1" showInputMessage="1" showErrorMessage="1" sqref="B9:B36" xr:uid="{5ECDC139-B396-4509-AA62-25C7986D40C4}">
      <formula1>"A,C"</formula1>
    </dataValidation>
    <dataValidation type="list" allowBlank="1" showInputMessage="1" showErrorMessage="1" sqref="C9:C36" xr:uid="{8B1BB87A-C77B-4186-ADE2-4CE10AE9CF14}">
      <formula1>"従前,A,B"</formula1>
    </dataValidation>
    <dataValidation type="list" allowBlank="1" showInputMessage="1" showErrorMessage="1" sqref="G9:J36" xr:uid="{D0DD2A8D-C6AC-4317-BBAA-9FE22DB230F3}">
      <formula1>"〇"</formula1>
    </dataValidation>
  </dataValidations>
  <pageMargins left="0.78740157480314965" right="3.937007874015748E-2" top="0.59055118110236227" bottom="0.19685039370078741" header="0.31496062992125984" footer="0.31496062992125984"/>
  <pageSetup paperSize="9" scale="74" orientation="portrait" horizontalDpi="4294967293" verticalDpi="4294967293"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日付</vt:lpstr>
      <vt:lpstr>入力（☆使い方説明☆）</vt:lpstr>
      <vt:lpstr>(中央)ｹｱ名簿</vt:lpstr>
      <vt:lpstr>(中央)ｹｱ報告書</vt:lpstr>
      <vt:lpstr>(中央)ｹｱ請求書</vt:lpstr>
      <vt:lpstr>(北部)ｹｱ名簿</vt:lpstr>
      <vt:lpstr>(北部)ｹｱ報告書</vt:lpstr>
      <vt:lpstr>(北部)ｹｱ請求書 </vt:lpstr>
      <vt:lpstr>(西部)ｹｱ名簿</vt:lpstr>
      <vt:lpstr>(西部)ｹｱ報告書</vt:lpstr>
      <vt:lpstr>(西部)ｹｱ請求書 </vt:lpstr>
      <vt:lpstr>'(西部)ｹｱ請求書 '!Print_Area</vt:lpstr>
      <vt:lpstr>'(西部)ｹｱ名簿'!Print_Area</vt:lpstr>
      <vt:lpstr>'(中央)ｹｱ請求書'!Print_Area</vt:lpstr>
      <vt:lpstr>'(中央)ｹｱ名簿'!Print_Area</vt:lpstr>
      <vt:lpstr>'(北部)ｹｱ請求書 '!Print_Area</vt:lpstr>
      <vt:lpstr>'(北部)ｹｱ名簿'!Print_Area</vt:lpstr>
      <vt:lpstr>'(西部)ｹｱ名簿'!Print_Titles</vt:lpstr>
      <vt:lpstr>'(中央)ｹｱ名簿'!Print_Titles</vt:lpstr>
      <vt:lpstr>'(北部)ｹｱ名簿'!Print_Titles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rk31677</dc:creator>
  <cp:lastModifiedBy>sa1893@shiojiri.local</cp:lastModifiedBy>
  <cp:lastPrinted>2026-06-29T05:52:36Z</cp:lastPrinted>
  <dcterms:created xsi:type="dcterms:W3CDTF">2017-02-24T05:06:51Z</dcterms:created>
  <dcterms:modified xsi:type="dcterms:W3CDTF">2026-07-03T00:08:06Z</dcterms:modified>
</cp:coreProperties>
</file>