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B87FCDDD-6052-4179-9B39-1622A184E08A}" xr6:coauthVersionLast="47" xr6:coauthVersionMax="47" xr10:uidLastSave="{00000000-0000-0000-0000-000000000000}"/>
  <bookViews>
    <workbookView xWindow="-108" yWindow="-108" windowWidth="23256" windowHeight="12576" tabRatio="867" activeTab="3"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7" i="99" l="1"/>
  <c r="AJ6" i="99"/>
  <c r="AJ5" i="99"/>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7" i="95" l="1"/>
  <c r="AJ5" i="95"/>
  <c r="AJ6"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<sst xmlns="http://schemas.openxmlformats.org/spreadsheetml/2006/main" count="7762" uniqueCount="2514">
  <si>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</si>
  <si>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</si>
  <si>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</si>
  <si>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</si>
  <si>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</si>
  <si>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</si>
  <si>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</si>
  <si>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</si>
  <si>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</si>
  <si>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</si>
  <si>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</si>
  <si>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</si>
  <si>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</si>
  <si>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</si>
  <si>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</si>
  <si>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</si>
  <si>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</si>
  <si>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</si>
  <si>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</si>
  <si>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</si>
  <si>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</si>
  <si>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</si>
  <si>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</si>
  <si>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</si>
  <si>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</si>
  <si>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</si>
  <si>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</si>
  <si>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</si>
  <si>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</si>
  <si>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</si>
  <si>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</si>
  <si>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</si>
  <si>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</si>
  <si>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</si>
  <si>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</si>
  <si>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</si>
  <si>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</si>
  <si>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</si>
  <si>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</si>
  <si>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</si>
  <si>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</si>
  <si>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</si>
  <si>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</si>
  <si>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</si>
  <si>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</si>
  <si>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</si>
  <si>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</si>
  <si>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</si>
  <si>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</si>
  <si>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</si>
  <si>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</si>
  <si>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</si>
  <si>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</si>
  <si>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</si>
  <si>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</si>
  <si>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</si>
  <si>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</si>
  <si>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</si>
  <si>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</si>
  <si>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</si>
  <si>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</si>
  <si>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</si>
  <si>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</si>
  <si>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</si>
  <si>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</si>
  <si>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</si>
  <si>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</si>
  <si>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</si>
  <si>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</si>
  <si>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</si>
  <si>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</si>
  <si>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</si>
  <si>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</si>
  <si>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</si>
  <si>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</si>
  <si>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</si>
  <si>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</si>
  <si>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</si>
  <si>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</si>
  <si>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</si>
  <si>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</si>
  <si>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</si>
  <si>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</si>
  <si>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</si>
  <si>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</si>
  <si>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</si>
  <si>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</si>
  <si>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</si>
  <si>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</si>
  <si>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</si>
  <si>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</si>
  <si>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</si>
  <si>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</si>
  <si>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</si>
  <si>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</si>
  <si>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</si>
  <si>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</si>
  <si>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</si>
  <si>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</si>
  <si>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</si>
  <si>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</si>
  <si>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</si>
  <si>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</si>
  <si>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</si>
  <si>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</si>
  <si>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</si>
  <si>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</si>
  <si>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</si>
  <si>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</si>
  <si>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</si>
  <si>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</si>
  <si>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</si>
  <si>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</si>
  <si>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</si>
  <si>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</si>
  <si>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</si>
  <si>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</si>
  <si>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</si>
  <si>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</si>
  <si>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</si>
  <si>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</si>
  <si>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</si>
  <si>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</si>
  <si>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</si>
  <si>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</si>
  <si>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</si>
  <si>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</si>
  <si>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</si>
  <si>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</si>
  <si>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</si>
  <si>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</si>
  <si>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</si>
  <si>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</si>
  <si>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</si>
  <si>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</si>
  <si>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</si>
  <si>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</si>
  <si>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</si>
  <si>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</si>
  <si>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</si>
  <si>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</si>
  <si>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</si>
  <si>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</si>
  <si>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</si>
  <si>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</si>
  <si>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</si>
  <si>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</si>
  <si>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</si>
  <si>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</si>
  <si>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</si>
  <si>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</si>
  <si>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</si>
  <si>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</si>
  <si>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</si>
  <si>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</si>
  <si>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</si>
  <si>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</si>
  <si>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</si>
  <si>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</si>
  <si>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</si>
  <si>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</si>
  <si>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</si>
  <si>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</si>
  <si>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</si>
  <si>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</si>
  <si>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</si>
  <si>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</si>
  <si>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</si>
  <si>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</si>
  <si>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</si>
  <si>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</si>
  <si>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</si>
  <si>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</si>
  <si>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</si>
  <si>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</si>
  <si>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</si>
  <si>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</si>
  <si>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</si>
  <si>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</si>
  <si>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</si>
  <si>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</si>
  <si>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</si>
  <si>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</si>
  <si>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</si>
  <si>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</si>
  <si>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</si>
  <si>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</si>
  <si>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</si>
  <si>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</si>
  <si>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</si>
  <si>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</si>
  <si>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</si>
  <si>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</si>
  <si>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</si>
  <si>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</si>
  <si>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</si>
  <si>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</si>
  <si>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</si>
  <si>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</si>
  <si>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</si>
  <si>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</si>
  <si>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</si>
  <si>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</si>
  <si>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</si>
  <si>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</si>
  <si>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</si>
  <si>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</si>
  <si>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</si>
  <si>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</si>
  <si>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</si>
  <si>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</si>
  <si>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</si>
  <si>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</si>
  <si>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</si>
  <si>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</si>
  <si>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</si>
  <si>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</si>
  <si>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</si>
  <si>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</si>
  <si>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</si>
  <si>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</si>
  <si>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</si>
  <si>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</si>
  <si>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</si>
  <si>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</si>
  <si>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</si>
  <si>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</si>
  <si>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</si>
  <si>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</si>
  <si>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</si>
  <si>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</si>
  <si>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</si>
  <si>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</si>
  <si>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</si>
  <si>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</si>
  <si>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</si>
  <si>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</si>
  <si>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</si>
  <si>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</si>
  <si>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</si>
  <si>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</si>
  <si>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</si>
  <si>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</si>
  <si>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</si>
  <si>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</si>
  <si>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</si>
  <si>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</si>
  <si>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</si>
  <si>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</si>
  <si>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</si>
  <si>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</si>
  <si>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</si>
  <si>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</si>
  <si>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</si>
  <si>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</si>
  <si>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</si>
  <si>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</si>
  <si>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</si>
  <si>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</si>
  <si>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</si>
  <si>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</si>
  <si>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</si>
  <si>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</si>
  <si>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</si>
  <si>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</si>
  <si>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</si>
  <si>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</si>
  <si>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</si>
  <si>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</si>
  <si>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</si>
  <si>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</si>
  <si>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</si>
  <si>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</si>
  <si>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</si>
  <si>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</si>
  <si>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</si>
  <si>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</si>
  <si>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</si>
  <si>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</si>
  <si>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</si>
  <si>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</si>
  <si>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</si>
  <si>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</si>
  <si>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</si>
  <si>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</si>
  <si>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</si>
  <si>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</si>
  <si>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</si>
  <si>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</si>
  <si>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</si>
  <si>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</si>
  <si>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</si>
  <si>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</si>
  <si>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</si>
  <si>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</si>
  <si>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</si>
  <si>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</si>
  <si>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</si>
  <si>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</si>
  <si>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</si>
  <si>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</si>
  <si>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</si>
  <si>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</si>
  <si>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</si>
  <si>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</si>
  <si>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</si>
  <si>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</si>
  <si>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</si>
  <si>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</si>
  <si>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</si>
  <si>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</si>
  <si>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</si>
  <si>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</si>
  <si>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</si>
  <si>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</si>
  <si>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</si>
  <si>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</si>
  <si>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</si>
  <si>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</si>
  <si>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</si>
  <si>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</si>
  <si>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</si>
  <si>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</si>
  <si>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</si>
  <si>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</si>
  <si>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</si>
  <si>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</si>
  <si>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</si>
  <si>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</si>
  <si>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</si>
  <si>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</si>
  <si>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</si>
  <si>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</si>
  <si>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</si>
  <si>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</si>
  <si>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</si>
  <si>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</si>
  <si>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</si>
  <si>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</si>
  <si>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</si>
  <si>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</si>
  <si>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</si>
  <si>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</si>
  <si>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</si>
  <si>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</si>
  <si>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</si>
  <si>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</si>
  <si>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</si>
  <si>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</si>
  <si>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</si>
  <si>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</si>
  <si>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</si>
  <si>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</si>
  <si>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</si>
  <si>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</si>
  <si>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</si>
  <si>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</si>
  <si>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</si>
  <si>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</si>
  <si>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</si>
  <si>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</si>
  <si>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</si>
  <si>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</si>
  <si>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</si>
  <si>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</si>
  <si>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</si>
  <si>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</si>
  <si>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</si>
  <si>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</si>
  <si>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</si>
  <si>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</si>
  <si>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</si>
  <si>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</si>
  <si>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</si>
  <si>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</si>
  <si>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</si>
  <si>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</si>
  <si>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</si>
  <si>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</si>
  <si>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</si>
  <si>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</si>
  <si>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</si>
  <si>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</si>
  <si>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</si>
  <si>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</si>
  <si>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</si>
  <si>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</si>
  <si>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</si>
  <si>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</si>
  <si>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</si>
  <si>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</si>
  <si>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</si>
  <si>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</si>
  <si>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</si>
  <si>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</si>
  <si>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</si>
  <si>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</si>
  <si>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</si>
  <si>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</si>
  <si>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</si>
  <si>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</si>
  <si>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</si>
  <si>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</si>
  <si>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</si>
  <si>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</si>
  <si>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</si>
  <si>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</si>
  <si>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</si>
  <si>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</si>
  <si>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</si>
  <si>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</si>
  <si>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</si>
  <si>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</si>
  <si>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</si>
  <si>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</si>
  <si>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</si>
  <si>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</si>
  <si>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</si>
  <si>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</si>
  <si>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</si>
  <si>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</si>
  <si>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</si>
  <si>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</si>
  <si>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</si>
  <si>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</si>
  <si>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</si>
  <si>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</si>
  <si>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</si>
  <si>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</si>
  <si>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</si>
  <si>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</si>
  <si>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</si>
  <si>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</si>
  <si>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</si>
  <si>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</si>
  <si>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</si>
  <si>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</si>
  <si>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</si>
  <si>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</si>
  <si>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</si>
  <si>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</si>
  <si>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</si>
  <si>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</si>
  <si>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</si>
  <si>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</si>
  <si>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</si>
  <si>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</si>
  <si>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</si>
  <si>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</si>
  <si>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</si>
  <si>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</si>
  <si>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</si>
  <si>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</si>
  <si>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</si>
  <si>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</si>
  <si>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</si>
  <si>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</si>
  <si>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</si>
  <si>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</si>
  <si>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</si>
  <si>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</si>
  <si>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</si>
  <si>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</si>
  <si>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</si>
  <si>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</si>
  <si>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</si>
  <si>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</si>
  <si>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</si>
  <si>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</si>
  <si>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</si>
  <si>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</si>
  <si>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</si>
  <si>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</si>
  <si>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</si>
  <si>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</si>
  <si>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</si>
  <si>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</si>
  <si>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</si>
  <si>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</si>
  <si>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</si>
  <si>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</si>
  <si>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</si>
  <si>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</si>
  <si>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</si>
  <si>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</si>
  <si>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</si>
  <si>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</si>
  <si>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</si>
  <si>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</si>
  <si>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</si>
  <si>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</si>
  <si>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</si>
  <si>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</si>
  <si>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</si>
  <si>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</si>
  <si>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</si>
  <si>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</si>
  <si>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</si>
  <si>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</si>
  <si>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</si>
  <si>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</si>
  <si>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</si>
  <si>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</si>
  <si>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</si>
  <si>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</si>
  <si>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</si>
  <si>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</si>
  <si>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</si>
  <si>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</si>
  <si>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</si>
  <si>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</si>
  <si>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</si>
  <si>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</si>
  <si>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</si>
  <si>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</si>
  <si>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</si>
  <si>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</si>
  <si>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</si>
  <si>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</si>
  <si>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</si>
  <si>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</si>
  <si>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</si>
  <si>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</si>
  <si>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</si>
  <si>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</si>
  <si>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</si>
  <si>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</si>
  <si>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</si>
  <si>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</si>
  <si>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</si>
  <si>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</si>
  <si>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</si>
  <si>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</si>
  <si>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</si>
  <si>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</si>
  <si>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</si>
  <si>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</si>
  <si>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</si>
  <si>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</si>
  <si>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</si>
  <si>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</si>
  <si>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</si>
  <si>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</si>
  <si>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</si>
  <si>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</si>
  <si>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</si>
  <si>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</si>
  <si>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</si>
  <si>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</si>
  <si>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</si>
  <si>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</si>
  <si>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</si>
  <si>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</si>
  <si>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</si>
  <si>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</si>
  <si>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</si>
  <si>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</si>
  <si>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</si>
  <si>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</si>
  <si>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</si>
  <si>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</si>
  <si>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</si>
  <si>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</si>
  <si>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</si>
  <si>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</si>
  <si>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</si>
  <si>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</si>
  <si>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</si>
  <si>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</si>
  <si>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</si>
  <si>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</si>
  <si>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</si>
  <si>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</si>
  <si>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</si>
  <si>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</si>
  <si>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</si>
  <si>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</si>
  <si>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</si>
  <si>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</si>
  <si>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</si>
  <si>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</si>
  <si>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</si>
  <si>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</si>
  <si>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</si>
  <si>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</si>
  <si>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</si>
  <si>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</si>
  <si>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</si>
  <si>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</si>
  <si>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</si>
  <si>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</si>
  <si>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</si>
  <si>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</si>
  <si>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</si>
  <si>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</si>
  <si>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</si>
  <si>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</si>
  <si>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</si>
  <si>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</si>
  <si>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</si>
  <si>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</si>
  <si>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</si>
  <si>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</si>
  <si>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</si>
  <si>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</si>
  <si>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</si>
  <si>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</si>
  <si>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</si>
  <si>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</si>
  <si>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</si>
  <si>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</si>
  <si>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</si>
  <si>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</si>
  <si>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</si>
  <si>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</si>
  <si>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</si>
  <si>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</si>
  <si>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</si>
  <si>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</si>
  <si>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</si>
  <si>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</si>
  <si>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</si>
  <si>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</si>
  <si>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</si>
  <si>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</si>
  <si>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</si>
  <si>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</si>
  <si>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</si>
  <si>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</si>
  <si>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</si>
  <si>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</si>
  <si>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</si>
  <si>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</si>
  <si>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</si>
  <si>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</si>
  <si>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</si>
  <si>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</si>
  <si>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</si>
  <si>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</si>
  <si>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</si>
  <si>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</si>
  <si>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</si>
  <si>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</si>
  <si>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</si>
  <si>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</si>
  <si>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</si>
  <si>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</si>
  <si>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</si>
  <si>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</si>
  <si>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</si>
  <si>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</si>
  <si>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</si>
  <si>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</si>
  <si>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</si>
  <si>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</si>
  <si>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</si>
  <si>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</si>
  <si>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</si>
  <si>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</si>
  <si>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</si>
  <si>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</si>
  <si>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</si>
  <si>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</si>
  <si>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</si>
  <si>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</si>
  <si>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</si>
  <si>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</si>
  <si>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</si>
  <si>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</si>
  <si>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</si>
  <si>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</si>
  <si>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</si>
  <si>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</si>
  <si>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</si>
  <si>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</si>
  <si>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</si>
  <si>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</si>
  <si>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</si>
  <si>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</si>
  <si>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</si>
  <si>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</si>
  <si>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</si>
  <si>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</si>
  <si>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</si>
  <si>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</si>
  <si>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</si>
  <si>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</si>
  <si>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</si>
  <si>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</si>
  <si>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</si>
  <si>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</si>
  <si>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</si>
  <si>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</si>
  <si>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</si>
  <si>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</si>
  <si>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</si>
  <si>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</si>
  <si>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</si>
  <si>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</si>
  <si>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</si>
  <si>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</si>
  <si>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</si>
  <si>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</si>
  <si>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</si>
  <si>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</si>
  <si>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</si>
  <si>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</si>
  <si>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</si>
  <si>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</si>
  <si>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</si>
  <si>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</si>
  <si>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</si>
  <si>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</si>
  <si>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</si>
  <si>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</si>
  <si>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</si>
  <si>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</si>
  <si>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</si>
  <si>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</si>
  <si>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</si>
  <si>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</si>
  <si>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</si>
  <si>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</si>
  <si>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</si>
  <si>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</si>
  <si>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</si>
  <si>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</si>
  <si>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</si>
  <si>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</si>
  <si>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</si>
  <si>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</si>
  <si>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</si>
  <si>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</si>
  <si>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</si>
  <si>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</si>
  <si>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</si>
  <si>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</si>
  <si>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</si>
  <si>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</si>
  <si>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</si>
  <si>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</si>
  <si>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</si>
  <si>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</si>
  <si>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</si>
  <si>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</si>
  <si>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</si>
  <si>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</si>
  <si>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</si>
  <si>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</si>
  <si>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</si>
  <si>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</si>
  <si>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</si>
  <si>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</si>
  <si>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</si>
  <si>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</si>
  <si>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</si>
  <si>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</si>
  <si>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</si>
  <si>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</si>
  <si>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</si>
  <si>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</si>
  <si>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</si>
  <si>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</si>
  <si>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</si>
  <si>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</si>
  <si>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</si>
  <si>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</si>
  <si>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</si>
  <si>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</si>
  <si>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</si>
  <si>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</si>
  <si>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</si>
  <si>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</si>
  <si>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</si>
  <si>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</si>
  <si>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</si>
  <si>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</si>
  <si>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</si>
  <si>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</si>
  <si>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</si>
  <si>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</si>
  <si>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</si>
  <si>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</si>
  <si>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</si>
  <si>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</si>
  <si>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</si>
  <si>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</si>
  <si>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</si>
  <si>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</si>
  <si>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</si>
  <si>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</si>
  <si>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</si>
  <si>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</si>
  <si>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</si>
  <si>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</si>
  <si>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</si>
  <si>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</si>
  <si>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</si>
  <si>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</si>
  <si>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</si>
  <si>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</si>
  <si>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</si>
  <si>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</si>
  <si>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</si>
  <si>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</si>
  <si>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</si>
  <si>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</si>
  <si>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</si>
  <si>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</si>
  <si>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</si>
  <si>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</si>
  <si>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</si>
  <si>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</si>
  <si>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</si>
  <si>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</si>
  <si>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</si>
  <si>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</si>
  <si>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</si>
  <si>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</si>
  <si>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</si>
  <si>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</si>
  <si>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</si>
  <si>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</si>
  <si>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</si>
  <si>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</si>
  <si>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</si>
  <si>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</si>
  <si>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</si>
  <si>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</si>
  <si>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</si>
  <si>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</si>
  <si>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</si>
  <si>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</si>
  <si>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</si>
  <si>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</si>
  <si>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</si>
  <si>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</si>
  <si>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</si>
  <si>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</si>
  <si>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</si>
  <si>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</si>
  <si>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</si>
  <si>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</si>
  <si>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</si>
  <si>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</si>
  <si>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</si>
  <si>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</si>
  <si>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</si>
  <si>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</si>
  <si>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</si>
  <si>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</si>
  <si>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</si>
  <si>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</si>
  <si>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</si>
  <si>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</si>
  <si>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</si>
  <si>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</si>
  <si>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</si>
  <si>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</si>
  <si>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</si>
  <si>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</si>
  <si>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</si>
  <si>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</si>
  <si>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</si>
  <si>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</si>
  <si>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</si>
  <si>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</si>
  <si>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</si>
  <si>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</si>
  <si>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</si>
  <si>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</si>
  <si>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</si>
  <si>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</si>
  <si>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</si>
  <si>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</si>
  <si>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</si>
  <si>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</si>
  <si>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</si>
  <si>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</si>
  <si>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</si>
  <si>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</si>
  <si>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</si>
  <si>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</si>
  <si>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</si>
  <si>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</si>
  <si>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</si>
  <si>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</si>
  <si>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</si>
  <si>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</si>
  <si>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</si>
  <si>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</si>
  <si>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</si>
  <si>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</si>
  <si>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</si>
  <si>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</si>
  <si>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</si>
  <si>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</si>
  <si>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</si>
  <si>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</si>
  <si>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</si>
  <si>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</si>
  <si>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</si>
  <si>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</si>
  <si>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</si>
  <si>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</si>
  <si>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</si>
  <si>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</si>
  <si>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</si>
  <si>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</si>
  <si>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</si>
  <si>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</si>
  <si>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</si>
  <si>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</si>
  <si>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</si>
  <si>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</si>
  <si>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</si>
  <si>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</si>
  <si>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</si>
  <si>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</si>
  <si>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</si>
  <si>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</si>
  <si>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</si>
  <si>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</si>
  <si>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</si>
  <si>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</si>
  <si>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</si>
  <si>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</si>
  <si>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</si>
  <si>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</si>
  <si>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</si>
  <si>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</si>
  <si>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</si>
  <si>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</si>
  <si>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</si>
  <si>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</si>
  <si>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</si>
  <si>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</si>
  <si>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</si>
  <si>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</si>
  <si>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</si>
  <si>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</si>
  <si>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</si>
  <si>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</si>
  <si>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</si>
  <si>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</si>
  <si>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</si>
  <si>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</si>
  <si>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</si>
  <si>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</si>
  <si>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</si>
  <si>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</si>
  <si>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</si>
  <si>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</si>
  <si>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</si>
  <si>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</si>
  <si>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</si>
  <si>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</si>
  <si>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</si>
  <si>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</si>
  <si>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</si>
  <si>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</si>
  <si>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</si>
  <si>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</si>
  <si>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</si>
  <si>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</si>
  <si>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</si>
  <si>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</si>
  <si>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</si>
  <si>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</si>
  <si>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</si>
  <si>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</si>
  <si>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</si>
  <si>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</si>
  <si>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</si>
  <si>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</si>
  <si>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</si>
  <si>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</si>
  <si>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</si>
  <si>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</si>
  <si>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</si>
  <si>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</si>
  <si>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</si>
  <si>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</si>
  <si>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</si>
  <si>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</si>
  <si>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</si>
  <si>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</si>
  <si>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</si>
  <si>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</si>
  <si>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</si>
  <si>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</si>
  <si>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</si>
  <si>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</si>
  <si>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</si>
  <si>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</si>
  <si>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</si>
  <si>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</si>
  <si>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</si>
  <si>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</si>
  <si>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</si>
  <si>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</si>
  <si>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</si>
  <si>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</si>
  <si>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</si>
  <si>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</si>
  <si>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</si>
  <si>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</si>
  <si>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</si>
  <si>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</si>
  <si>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</si>
  <si>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</si>
  <si>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</si>
  <si>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</si>
  <si>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</si>
  <si>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</si>
  <si>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</si>
  <si>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</si>
  <si>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</si>
  <si>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</si>
  <si>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</si>
  <si>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</si>
  <si>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</si>
  <si>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</si>
  <si>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</si>
  <si>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</si>
  <si>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</si>
  <si>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</si>
  <si>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</si>
  <si>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</si>
  <si>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</si>
  <si>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</si>
  <si>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</si>
  <si>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</si>
  <si>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</si>
  <si>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</si>
  <si>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</si>
  <si>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</si>
  <si>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</si>
  <si>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</si>
  <si>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</si>
  <si>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</si>
  <si>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</si>
  <si>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</si>
  <si>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</si>
  <si>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</si>
  <si>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</si>
  <si>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</si>
  <si>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</si>
  <si>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</si>
  <si>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</si>
  <si>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</si>
  <si>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</si>
  <si>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</si>
  <si>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</si>
  <si>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</si>
  <si>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</si>
  <si>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</si>
  <si>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</si>
  <si>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</si>
  <si>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</si>
  <si>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</si>
  <si>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</si>
  <si>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</si>
  <si>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</si>
  <si>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</si>
  <si>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</si>
  <si>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</si>
  <si>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</si>
  <si>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</si>
  <si>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</si>
  <si>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</si>
  <si>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</si>
  <si>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</si>
  <si>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</si>
  <si>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</si>
  <si>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</si>
  <si>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</si>
  <si>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</si>
  <si>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</si>
  <si>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</si>
  <si>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</si>
  <si>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</si>
  <si>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</si>
  <si>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</si>
  <si>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</si>
  <si>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</si>
  <si>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</si>
  <si>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</si>
  <si>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</si>
  <si>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</si>
  <si>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</si>
  <si>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</si>
  <si>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</si>
  <si>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</si>
  <si>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</si>
  <si>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</si>
  <si>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</si>
  <si>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</si>
  <si>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</si>
  <si>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</si>
  <si>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</si>
  <si>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</si>
  <si>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</si>
  <si>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</si>
  <si>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</si>
  <si>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</si>
  <si>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</si>
  <si>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</si>
  <si>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</si>
  <si>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</si>
  <si>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</si>
  <si>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</si>
  <si>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</si>
  <si>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</si>
  <si>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</si>
  <si>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</si>
  <si>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</si>
  <si>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</si>
  <si>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</si>
  <si>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</si>
  <si>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</si>
  <si>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</si>
  <si>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</si>
  <si>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</si>
  <si>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</si>
  <si>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</si>
  <si>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</si>
  <si>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</si>
  <si>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</si>
  <si>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</si>
  <si>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</si>
  <si>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</si>
  <si>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</si>
  <si>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</si>
  <si>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</si>
  <si>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</si>
  <si>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</si>
  <si>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</si>
  <si>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</si>
  <si>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</si>
  <si>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</si>
  <si>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</si>
  <si>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</si>
  <si>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</si>
  <si>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</si>
  <si>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</si>
  <si>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</si>
  <si>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</si>
  <si>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</si>
  <si>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</si>
  <si>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</si>
  <si>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</si>
  <si>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</si>
  <si>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</si>
  <si>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</si>
  <si>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</si>
  <si>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</si>
  <si>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</si>
  <si>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</si>
  <si>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</si>
  <si>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</si>
  <si>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</si>
  <si>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</si>
  <si>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</si>
  <si>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</si>
  <si>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</si>
  <si>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</si>
  <si>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</si>
  <si>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</si>
  <si>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</si>
  <si>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</si>
  <si>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</si>
  <si>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</si>
  <si>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</si>
  <si>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</si>
  <si>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</si>
  <si>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</si>
  <si>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</si>
  <si>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</si>
  <si>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</si>
  <si>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</si>
  <si>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</si>
  <si>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</si>
  <si>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</si>
  <si>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</si>
  <si>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</si>
  <si>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</si>
  <si>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</si>
  <si>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</si>
  <si>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</si>
  <si>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</si>
  <si>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</si>
  <si>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</si>
  <si>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</si>
  <si>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</si>
  <si>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</si>
  <si>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</si>
  <si>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</si>
  <si>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</si>
  <si>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</si>
  <si>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</si>
  <si>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</si>
  <si>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</si>
  <si>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</si>
  <si>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</si>
  <si>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</si>
  <si>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</si>
  <si>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</si>
  <si>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</si>
  <si>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</si>
  <si>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</si>
  <si>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</si>
  <si>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</si>
  <si>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</si>
  <si>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</si>
  <si>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</si>
  <si>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</si>
  <si>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</si>
  <si>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</si>
  <si>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</si>
  <si>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</si>
  <si>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</si>
  <si>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</si>
  <si>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</si>
  <si>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</si>
  <si>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</si>
  <si>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</si>
  <si>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</si>
  <si>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</si>
  <si>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</si>
  <si>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</si>
  <si>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</si>
  <si>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</si>
  <si>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</si>
  <si>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</si>
  <si>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</si>
  <si>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</si>
  <si>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</si>
  <si>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</si>
  <si>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</si>
  <si>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</si>
  <si>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</si>
  <si>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</si>
  <si>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</si>
  <si>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</si>
  <si>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</si>
  <si>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</si>
  <si>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</si>
  <si>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</si>
  <si>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</si>
  <si>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</si>
  <si>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</si>
  <si>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</si>
  <si>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</si>
  <si>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</si>
  <si>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</si>
  <si>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</si>
  <si>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</si>
  <si>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</si>
  <si>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</si>
  <si>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</si>
  <si>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</si>
  <si>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</si>
  <si>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</si>
  <si>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</si>
  <si>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</si>
  <si>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</si>
  <si>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</si>
  <si>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</si>
  <si>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</si>
  <si>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</si>
  <si>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</si>
  <si>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</si>
  <si>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</si>
  <si>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</si>
  <si>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</si>
  <si>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</si>
  <si>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</si>
  <si>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</si>
  <si>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</si>
  <si>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</si>
  <si>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</si>
  <si>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</si>
  <si>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</si>
  <si>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</si>
  <si>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</si>
  <si>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</si>
  <si>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</si>
  <si>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</si>
  <si>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</si>
  <si>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</si>
  <si>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</si>
  <si>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</si>
  <si>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</si>
  <si>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</si>
  <si>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</si>
  <si>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</si>
  <si>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</si>
  <si>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</si>
  <si>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</si>
  <si>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</si>
  <si>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</si>
  <si>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</si>
  <si>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</si>
  <si>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</si>
  <si>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</si>
  <si>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</si>
  <si>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</si>
  <si>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</si>
  <si>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</si>
  <si>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</si>
  <si>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</si>
  <si>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</si>
  <si>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</si>
  <si>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</si>
  <si>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</si>
  <si>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</si>
  <si>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</si>
  <si>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</si>
  <si>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</si>
  <si>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</si>
  <si>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</si>
  <si>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</si>
  <si>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</si>
  <si>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</si>
  <si>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</si>
  <si>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</si>
  <si>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</si>
  <si>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</si>
  <si>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</si>
  <si>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</si>
  <si>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</si>
  <si>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</si>
  <si>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</si>
  <si>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</si>
  <si>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</si>
  <si>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</si>
  <si>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</si>
  <si>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</si>
  <si>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</si>
  <si>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</si>
  <si>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</si>
  <si>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</si>
  <si>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</si>
  <si>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</si>
  <si>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</si>
  <si>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</si>
  <si>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</si>
  <si>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</si>
  <si>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</si>
  <si>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</si>
  <si>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</si>
  <si>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</si>
  <si>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</si>
  <si>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</si>
  <si>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</si>
  <si>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</si>
  <si>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</si>
  <si>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</si>
  <si>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</si>
  <si>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</si>
  <si>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</si>
  <si>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</si>
  <si>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</si>
  <si>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</si>
  <si>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</si>
  <si>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</si>
  <si>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</si>
  <si>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</si>
  <si>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</si>
  <si>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</si>
  <si>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</si>
  <si>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</si>
  <si>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</si>
  <si>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</si>
  <si>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</si>
  <si>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</si>
  <si>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</si>
  <si>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</si>
  <si>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</si>
  <si>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</si>
  <si>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</si>
  <si>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</si>
  <si>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</si>
  <si>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</si>
  <si>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</si>
  <si>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</si>
  <si>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</si>
  <si>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</si>
  <si>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</si>
  <si>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</si>
  <si>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</si>
  <si>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</si>
  <si>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</si>
  <si>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</si>
  <si>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</si>
  <si>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</si>
  <si>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</si>
  <si>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</si>
  <si>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</si>
  <si>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</si>
  <si>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</si>
  <si>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</si>
  <si>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</si>
  <si>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</si>
  <si>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</si>
  <si>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</si>
  <si>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</si>
  <si>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</si>
  <si>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</si>
  <si>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</si>
  <si>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</si>
  <si>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</si>
  <si>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</si>
  <si>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</si>
  <si>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</si>
  <si>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</si>
  <si>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</si>
  <si>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</si>
  <si>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</si>
  <si>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</si>
  <si>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</si>
  <si>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</si>
  <si>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</si>
  <si>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</si>
  <si>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</si>
  <si>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</si>
  <si>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</si>
  <si>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</si>
  <si>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</si>
  <si>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</si>
  <si>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</si>
  <si>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</si>
  <si>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</si>
  <si>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</si>
  <si>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</si>
  <si>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</si>
  <si>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</si>
  <si>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</si>
  <si>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</si>
  <si>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</si>
  <si>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</si>
  <si>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</si>
  <si>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</si>
  <si>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</si>
  <si>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</si>
  <si>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</si>
  <si>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</si>
  <si>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</si>
  <si>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</si>
  <si>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</si>
  <si>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</si>
  <si>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</si>
  <si>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</si>
  <si>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</si>
  <si>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</si>
  <si>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</si>
  <si>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</si>
  <si>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</si>
  <si>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</si>
  <si>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</si>
  <si>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</si>
  <si>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</si>
  <si>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</si>
  <si>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</si>
  <si>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</si>
  <si>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</si>
  <si>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</si>
  <si>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</si>
  <si>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</si>
  <si>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</si>
  <si>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</si>
  <si>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</si>
  <si>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</si>
  <si>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</si>
  <si>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</si>
  <si>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</si>
  <si>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</si>
  <si>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</si>
  <si>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</si>
  <si>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</si>
  <si>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</si>
  <si>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</si>
  <si>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</si>
  <si>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</si>
  <si>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</si>
  <si>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</si>
  <si>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</si>
  <si>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</si>
  <si>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</si>
  <si>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</si>
  <si>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</si>
  <si>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</si>
  <si>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</si>
  <si>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</si>
  <si>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</si>
  <si>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</si>
  <si>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</si>
  <si>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</si>
  <si>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</si>
  <si>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</si>
  <si>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</si>
  <si>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</si>
  <si>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</si>
  <si>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</si>
  <si>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</si>
  <si>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</si>
  <si>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</si>
  <si>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</si>
  <si>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</si>
  <si>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</si>
  <si>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</si>
  <si>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</si>
  <si>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</si>
  <si>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</si>
  <si>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</si>
  <si>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</si>
  <si>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</si>
  <si>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</si>
  <si>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</si>
  <si>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</si>
  <si>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</si>
  <si>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</si>
  <si>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</si>
  <si>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</si>
  <si>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</si>
  <si>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</si>
  <si>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</si>
  <si>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</si>
  <si>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</si>
  <si>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</si>
  <si>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</si>
  <si>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</si>
  <si>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</si>
  <si>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</si>
  <si>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</si>
  <si>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</si>
  <si>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</si>
  <si>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</si>
  <si>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</si>
  <si>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</si>
  <si>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</si>
  <si>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</si>
  <si>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</si>
  <si>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</si>
  <si>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</si>
  <si>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</si>
  <si>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</si>
  <si>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</si>
  <si>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</si>
  <si>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</si>
  <si>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</si>
  <si>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</si>
  <si>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</si>
  <si>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</si>
  <si>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</si>
  <si>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</si>
  <si>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</si>
  <si>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</si>
  <si>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</si>
  <si>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</si>
  <si>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</si>
  <si>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</si>
  <si>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</si>
  <si>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</si>
  <si>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</si>
  <si>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</si>
  <si>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</si>
  <si>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</si>
  <si>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</si>
  <si>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</si>
  <si>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</si>
  <si>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</si>
  <si>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</si>
  <si>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</si>
  <si>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</si>
  <si>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</si>
  <si>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</si>
  <si>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</si>
  <si>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</si>
  <si>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</si>
  <si>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</si>
  <si>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</si>
  <si>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</si>
  <si>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</si>
  <si>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</si>
  <si>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</si>
  <si>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</si>
  <si>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</si>
  <si>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</si>
  <si>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</si>
  <si>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</si>
  <si>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</si>
  <si>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</si>
  <si>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</si>
  <si>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</si>
  <si>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</si>
  <si>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</si>
  <si>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</si>
  <si>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</si>
  <si>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</si>
  <si>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</si>
  <si>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</si>
  <si>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</si>
  <si>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</si>
  <si>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</si>
  <si>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</si>
  <si>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</si>
  <si>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</si>
  <si>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</si>
  <si>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</si>
  <si>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</si>
  <si>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</si>
  <si>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</si>
  <si>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</si>
  <si>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</si>
  <si>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</si>
  <si>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</si>
  <si>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</si>
  <si>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</si>
  <si>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</si>
  <si>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</si>
  <si>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</si>
  <si>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</si>
  <si>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</si>
  <si>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</si>
  <si>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</si>
  <si>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</si>
  <si>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</si>
  <si>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</si>
  <si>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</si>
  <si>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</si>
  <si>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</si>
  <si>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</si>
  <si>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</si>
  <si>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</si>
  <si>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</si>
  <si>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</si>
  <si>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</si>
  <si>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</si>
  <si>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</si>
  <si>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</si>
  <si>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</si>
  <si>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</si>
  <si>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</si>
  <si>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</si>
  <si>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</si>
  <si>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</si>
  <si>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</si>
  <si>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</si>
  <si>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</si>
  <si>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</si>
  <si>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</si>
  <si>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</si>
  <si>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</si>
  <si>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</si>
  <si>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</si>
  <si>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</si>
  <si>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</si>
  <si>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</si>
  <si>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</si>
  <si>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</si>
  <si>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</si>
  <si>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</si>
  <si>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</si>
  <si>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</si>
  <si>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</si>
  <si>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</si>
  <si>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</si>
  <si>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</si>
  <si>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</si>
  <si>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</si>
  <si>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</si>
  <si>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</si>
  <si>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</si>
  <si>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</si>
  <si>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</si>
  <si>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</si>
  <si>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</si>
  <si>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</si>
  <si>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</si>
  <si>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</si>
  <si>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</si>
  <si>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</si>
  <si>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</si>
  <si>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</si>
  <si>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</si>
  <si>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</si>
  <si>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</si>
  <si>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</si>
  <si>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</si>
  <si>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</si>
  <si>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</si>
  <si>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</si>
  <si>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</si>
  <si>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</si>
  <si>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</si>
  <si>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</si>
  <si>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</si>
  <si>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</si>
  <si>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</si>
  <si>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</si>
  <si>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</si>
  <si>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</si>
  <si>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</si>
  <si>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</si>
  <si>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</si>
  <si>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</si>
  <si>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</si>
  <si>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</si>
  <si>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</si>
  <si>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</si>
  <si>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</si>
  <si>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</si>
  <si>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</si>
  <si>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</si>
  <si>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</si>
  <si>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</si>
  <si>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</si>
  <si>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</si>
  <si>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</si>
  <si>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</si>
  <si>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</si>
  <si>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</si>
  <si>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</si>
  <si>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</si>
  <si>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</si>
  <si>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</si>
  <si>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</si>
  <si>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</si>
  <si>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</si>
  <si>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</si>
  <si>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</si>
  <si>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</si>
  <si>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</si>
  <si>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</si>
  <si>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</si>
  <si>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</si>
  <si>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</si>
  <si>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</si>
  <si>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</si>
  <si>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</si>
  <si>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</si>
  <si>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</si>
  <si>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</si>
  <si>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</si>
  <si>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</si>
  <si>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</si>
  <si>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</si>
  <si>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</si>
  <si>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</si>
  <si>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</si>
  <si>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</si>
  <si>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</si>
  <si>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</si>
  <si>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</si>
  <si>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</si>
  <si>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</si>
  <si>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</si>
  <si>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</si>
  <si>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</si>
  <si>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</si>
  <si>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</si>
  <si>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</si>
  <si>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</si>
  <si>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</si>
  <si>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</si>
  <si>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</si>
  <si>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</si>
  <si>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</si>
  <si>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</si>
  <si>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</si>
  <si>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</si>
  <si>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</si>
  <si>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</si>
  <si>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</si>
  <si>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</si>
  <si>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</si>
  <si>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</si>
  <si>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</si>
  <si>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</si>
  <si>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</si>
  <si>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</si>
  <si>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</si>
  <si>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</si>
  <si>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</si>
  <si>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</si>
  <si>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</si>
  <si>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</si>
  <si>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</si>
  <si>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</si>
  <si>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</si>
  <si>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</si>
  <si>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</si>
  <si>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</si>
  <si>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</si>
  <si>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</si>
  <si>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</si>
  <si>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</si>
  <si>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</si>
  <si>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</si>
  <si>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</si>
  <si>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</si>
  <si>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</si>
  <si>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</si>
  <si>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</si>
  <si>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</si>
  <si>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</si>
  <si>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</si>
  <si>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</si>
  <si>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</si>
  <si>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</si>
  <si>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</si>
  <si>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</si>
  <si>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</si>
  <si>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</si>
  <si>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</si>
  <si>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</si>
  <si>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</si>
  <si>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</si>
  <si>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</si>
  <si>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</si>
  <si>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</si>
  <si>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</si>
  <si>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</si>
  <si>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</si>
  <si>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</si>
  <si>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</si>
  <si>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</si>
  <si>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</si>
  <si>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</si>
  <si>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</si>
  <si>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</si>
  <si>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</si>
  <si>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</si>
  <si>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</si>
  <si>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</si>
  <si>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</si>
  <si>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</si>
  <si>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</si>
  <si>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</si>
  <si>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</si>
  <si>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</si>
  <si>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</si>
  <si>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</si>
  <si>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</si>
  <si>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</si>
  <si>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</si>
  <si>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</si>
  <si>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</si>
  <si>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</si>
  <si>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</si>
  <si>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</si>
  <si>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</si>
  <si>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</si>
  <si>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</si>
  <si>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</si>
  <si>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</si>
  <si>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</si>
  <si>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</si>
  <si>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</si>
  <si>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</si>
  <si>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</si>
  <si>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</si>
  <si>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</si>
  <si>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</si>
  <si>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</si>
  <si>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</si>
  <si>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</si>
  <si>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</si>
  <si>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</si>
  <si>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</si>
  <si>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</si>
  <si>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</si>
  <si>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</si>
  <si>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</si>
  <si>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</si>
  <si>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</si>
  <si>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</si>
  <si>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</si>
  <si>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</si>
  <si>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</si>
  <si>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</si>
  <si>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</si>
  <si>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</si>
  <si>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</si>
  <si>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</si>
  <si>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</si>
  <si>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</si>
  <si>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</si>
  <si>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</si>
  <si>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</si>
  <si>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</si>
  <si>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</si>
  <si>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</si>
  <si>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</si>
  <si>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</si>
  <si>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</si>
  <si>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</si>
  <si>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</si>
  <si>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</si>
  <si>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</si>
  <si>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</si>
  <si>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</si>
  <si>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</si>
  <si>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</si>
  <si>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</si>
  <si>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</si>
  <si>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</si>
  <si>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</si>
  <si>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</si>
  <si>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</si>
  <si>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</si>
  <si>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</si>
  <si>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</si>
  <si>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</si>
  <si>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</si>
  <si>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</si>
  <si>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</si>
  <si>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</si>
  <si>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</si>
  <si>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</si>
  <si>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</si>
  <si>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</si>
  <si>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</si>
  <si>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</si>
  <si>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</si>
  <si>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</si>
  <si>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</si>
  <si>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</si>
  <si>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</si>
  <si>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</si>
  <si>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</si>
  <si>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</si>
  <si>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</si>
  <si>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</si>
  <si>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</si>
  <si>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</si>
  <si>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</si>
  <si>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</si>
  <si>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</si>
  <si>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</si>
  <si>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</si>
  <si>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</si>
  <si>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</si>
  <si>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</si>
  <si>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</si>
  <si>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</si>
  <si>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</si>
  <si>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</si>
  <si>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</si>
  <si>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</si>
  <si>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</si>
  <si>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</si>
  <si>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</si>
  <si>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</si>
  <si>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</si>
  <si>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</si>
  <si>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</si>
  <si>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</si>
  <si>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</si>
  <si>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</si>
  <si>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</si>
  <si>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</si>
  <si>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</si>
  <si>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</si>
  <si>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</si>
  <si>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</si>
  <si>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</si>
  <si>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</si>
  <si>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</si>
  <si>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</si>
  <si>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</si>
  <si>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</si>
  <si>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</si>
  <si>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</si>
  <si>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</si>
  <si>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</si>
  <si>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</si>
  <si>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</si>
  <si>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</si>
  <si>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</si>
  <si>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</si>
  <si>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</si>
  <si>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</si>
  <si>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</si>
  <si>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</si>
  <si>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</si>
  <si>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</si>
  <si>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</si>
  <si>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</si>
  <si>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</si>
  <si>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</si>
  <si>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</si>
  <si>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</si>
  <si>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</si>
  <si>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</si>
  <si>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</si>
  <si>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</si>
  <si>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</si>
  <si>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</si>
  <si>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</si>
  <si>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</si>
  <si>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</si>
  <si>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</si>
  <si>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</si>
  <si>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</si>
  <si>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</si>
  <si>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</si>
  <si>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</si>
  <si>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</si>
  <si>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</si>
  <si>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</si>
  <si>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</si>
  <si>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</si>
  <si>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</si>
  <si>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</si>
  <si>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</si>
  <si>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</si>
  <si>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</si>
  <si>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</si>
  <si>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</si>
  <si>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</si>
  <si>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</si>
  <si>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</si>
  <si>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</si>
  <si>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</si>
  <si>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</si>
  <si>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</si>
  <si>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</si>
  <si>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</si>
  <si>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</si>
  <si>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</si>
  <si>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</si>
  <si>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</si>
  <si>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</si>
  <si>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</si>
  <si>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</si>
  <si>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</si>
  <si>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</si>
  <si>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</si>
  <si>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</si>
  <si>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</si>
  <si>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</si>
  <si>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</si>
  <si>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</si>
  <si>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</si>
  <si>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</si>
  <si>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</si>
  <si>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</si>
  <si>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</si>
  <si>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</si>
  <si>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</si>
  <si>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</si>
  <si>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</si>
  <si>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</si>
  <si>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</si>
  <si>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</si>
  <si>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</si>
  <si>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</si>
  <si>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</si>
  <si>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</si>
  <si>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</si>
  <si>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</si>
  <si>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</si>
  <si>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</si>
  <si>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</si>
  <si>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</si>
  <si>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</si>
  <si>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</si>
  <si>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</si>
  <si>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</si>
  <si>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</si>
  <si>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</si>
  <si>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</si>
  <si>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</si>
  <si>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</si>
  <si>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</si>
  <si>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</si>
  <si>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</si>
  <si>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</si>
  <si>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</si>
  <si>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</si>
  <si>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</si>
  <si>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</si>
  <si>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</si>
  <si>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</si>
  <si>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</si>
  <si>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</si>
  <si>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</si>
  <si>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</si>
  <si>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</si>
  <si>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</si>
  <si>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</si>
  <si>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</si>
  <si>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</si>
  <si>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</si>
  <si>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</si>
  <si>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</si>
  <si>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</si>
  <si>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</si>
  <si>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</si>
  <si>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</si>
  <si>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</si>
  <si>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</si>
  <si>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</si>
  <si>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</si>
  <si>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</si>
  <si>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</si>
  <si>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</si>
  <si>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</si>
  <si>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</si>
  <si>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</si>
  <si>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</si>
  <si>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</si>
  <si>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</si>
  <si>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</si>
  <si>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</si>
  <si>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</si>
  <si>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</si>
  <si>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</si>
  <si>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</si>
  <si>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</si>
  <si>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</si>
  <si>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</si>
  <si>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</si>
  <si>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</si>
  <si>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</si>
  <si>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</si>
  <si>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</si>
  <si>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</si>
  <si>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</si>
  <si>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</si>
  <si>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</si>
  <si>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</si>
  <si>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</si>
  <si>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</si>
  <si>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</si>
  <si>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</si>
  <si>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</si>
  <si>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</si>
  <si>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</si>
  <si>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</si>
  <si>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</si>
  <si>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</si>
  <si>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</si>
  <si>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</si>
  <si>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</si>
  <si>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</si>
  <si>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</si>
  <si>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</si>
  <si>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</si>
  <si>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</si>
  <si>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</si>
  <si>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</si>
  <si>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</si>
  <si>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</si>
  <si>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</si>
  <si>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</si>
  <si>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</si>
  <si>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</si>
  <si>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</si>
  <si>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</si>
  <si>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</si>
  <si>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</si>
  <si>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</si>
  <si>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</si>
  <si>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</si>
  <si>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</si>
  <si>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</si>
  <si>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</si>
  <si>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</si>
  <si>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</si>
  <si>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</si>
  <si>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</si>
  <si>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</si>
  <si>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</si>
  <si>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</si>
  <si>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</si>
  <si>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</si>
  <si>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</si>
  <si>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</si>
  <si>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</si>
  <si>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</si>
  <si>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</si>
  <si>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</si>
  <si>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</si>
  <si>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</si>
  <si>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</si>
  <si>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</si>
  <si>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</si>
  <si>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</si>
  <si>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</si>
  <si>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</si>
  <si>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</si>
  <si>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</si>
  <si>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</si>
  <si>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</si>
  <si>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</si>
  <si>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</si>
  <si>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</si>
  <si>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</si>
  <si>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</si>
  <si>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</si>
  <si>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</si>
  <si>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</si>
  <si>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</si>
  <si>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</si>
  <si>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</si>
  <si>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</si>
  <si>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</si>
  <si>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</si>
  <si>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</si>
  <si>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</si>
  <si>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</si>
  <si>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</si>
  <si>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</si>
  <si>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</si>
  <si>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</si>
  <si>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</si>
  <si>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</si>
  <si>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</si>
  <si>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</si>
  <si>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</si>
  <si>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</si>
  <si>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</si>
  <si>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</si>
  <si>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</si>
  <si>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</si>
  <si>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</si>
  <si>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</si>
  <si>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</si>
  <si>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</si>
  <si>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</si>
  <si>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</si>
  <si>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</si>
  <si>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</si>
  <si>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</si>
  <si>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</si>
  <si>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</si>
  <si>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</si>
  <si>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</si>
  <si>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</si>
  <si>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</si>
  <si>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</si>
  <si>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</si>
  <si>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</si>
  <si>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</si>
  <si>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</si>
  <si>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</si>
  <si>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</si>
  <si>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</si>
  <si>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</si>
  <si>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</si>
  <si>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</si>
  <si>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</si>
  <si>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</si>
  <si>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</si>
  <si>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</si>
  <si>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</si>
  <si>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</si>
  <si>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</si>
  <si>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</si>
  <si>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</si>
  <si>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</si>
  <si>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</si>
  <si>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</si>
  <si>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</si>
  <si>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</si>
  <si>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</si>
  <si>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</si>
  <si>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</si>
  <si>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</si>
  <si>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</si>
  <si>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</si>
  <si>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</si>
  <si>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</si>
  <si>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</si>
  <si>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</si>
  <si>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</si>
  <si>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</si>
  <si>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</si>
  <si>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</si>
  <si>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</si>
  <si>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</si>
  <si>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</si>
  <si>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</si>
  <si>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</si>
  <si>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</si>
  <si>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</si>
  <si>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</si>
  <si>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</si>
  <si>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</si>
  <si>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</si>
  <si>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</si>
  <si>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</si>
  <si>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</si>
  <si>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</si>
  <si>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</si>
  <si>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</si>
  <si>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</si>
  <si>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</si>
  <si>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</si>
  <si>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</si>
  <si>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</si>
  <si>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</si>
  <si>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</si>
  <si>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</si>
  <si>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</si>
  <si>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</si>
  <si>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</si>
  <si>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</si>
  <si>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</si>
  <si>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</si>
  <si>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</si>
  <si>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</si>
  <si>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</si>
  <si>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</si>
  <si>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</si>
  <si>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</si>
  <si>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</si>
  <si>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</si>
  <si>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</si>
  <si>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</si>
  <si>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</si>
  <si>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</si>
  <si>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</si>
  <si>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</si>
  <si>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</si>
  <si>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</si>
  <si>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</si>
  <si>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</si>
  <si>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</si>
  <si>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</si>
  <si>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</si>
  <si>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</si>
  <si>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</si>
  <si>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</si>
  <si>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</si>
  <si>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</si>
  <si>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</si>
  <si>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</si>
  <si>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</si>
  <si>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</si>
  <si>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</si>
  <si>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</si>
  <si>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</si>
  <si>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</si>
  <si>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</si>
  <si>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</si>
  <si>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</si>
  <si>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</si>
  <si>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</si>
  <si>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</si>
  <si>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</si>
  <si>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</si>
  <si>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</si>
  <si>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</si>
  <si>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</si>
  <si>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</si>
  <si>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</si>
  <si>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</si>
  <si>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</si>
  <si>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</si>
  <si>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</si>
  <si>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</si>
  <si>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</si>
  <si>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</si>
  <si>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</si>
  <si>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</si>
  <si>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</si>
  <si>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</si>
  <si>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</si>
  <si>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</si>
  <si>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</si>
  <si>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</si>
  <si>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</si>
  <si>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</si>
  <si>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</si>
  <si>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</si>
  <si>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</si>
  <si>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</si>
  <si>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</si>
  <si>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</si>
  <si>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</si>
  <si>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</si>
  <si>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</si>
  <si>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</si>
  <si>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</si>
  <si>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</si>
  <si>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</si>
  <si>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</si>
  <si>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</si>
  <si>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</si>
  <si>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</si>
  <si>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</si>
  <si>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</si>
  <si>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</si>
  <si>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</si>
  <si>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</si>
  <si>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</si>
  <si>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</si>
  <si>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</si>
  <si>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</si>
  <si>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</si>
  <si>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</si>
  <si>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</si>
  <si>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</si>
  <si>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</si>
  <si>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</si>
  <si>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</si>
  <si>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</si>
  <si>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</si>
  <si>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</si>
  <si>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</si>
  <si>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</si>
  <si>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</si>
  <si>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</si>
  <si>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</si>
  <si>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</si>
  <si>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</si>
  <si>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</si>
  <si>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</si>
  <si>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</si>
  <si>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</si>
  <si>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</si>
  <si>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</si>
  <si>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</si>
  <si>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</si>
  <si>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</si>
  <si>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</si>
  <si>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</si>
  <si>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</si>
  <si>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</si>
  <si>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</si>
  <si>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</si>
  <si>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</si>
  <si>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</si>
  <si>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</si>
  <si>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</si>
  <si>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</si>
  <si>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</si>
  <si>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</si>
  <si>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</si>
  <si>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</si>
  <si>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</si>
  <si>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</si>
  <si>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</si>
  <si>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</si>
  <si>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</si>
  <si>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</si>
  <si>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</si>
  <si>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</si>
  <si>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</si>
  <si>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</si>
  <si>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</si>
  <si>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</si>
  <si>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</si>
  <si>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</si>
  <si>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</si>
  <si>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</si>
  <si>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</si>
  <si>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</si>
  <si>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</si>
  <si>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</si>
  <si>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</si>
  <si>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</si>
  <si>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</si>
  <si>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</si>
  <si>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</si>
  <si>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</si>
  <si>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</si>
  <si>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</si>
  <si>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</si>
  <si>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</si>
  <si>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</si>
  <si>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</si>
  <si>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</si>
  <si>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</si>
  <si>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</si>
  <si>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</si>
  <si>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</si>
  <si>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</si>
  <si>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</si>
  <si>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</si>
  <si>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</si>
  <si>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</si>
  <si>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</si>
  <si>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</si>
  <si>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</si>
  <si>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</si>
  <si>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</si>
  <si>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</si>
  <si>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</si>
  <si>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</si>
  <si>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</si>
  <si>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</si>
  <si>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</si>
  <si>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</si>
  <si>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</si>
  <si>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</si>
  <si>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</si>
  <si>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</si>
  <si>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○○ホームヘルプ</t>
    <phoneticPr fontId="12"/>
  </si>
  <si>
    <t>1111111112</t>
    <phoneticPr fontId="12"/>
  </si>
  <si>
    <t>○○デイサービス</t>
    <phoneticPr fontId="12"/>
  </si>
  <si>
    <t>✓</t>
  </si>
  <si>
    <t>○</t>
  </si>
  <si>
    <t>処遇改善加算Ⅰロ</t>
  </si>
  <si>
    <t>処遇改善加算Ⅰイ</t>
  </si>
  <si>
    <t>処遇改善加算Ⅱロ</t>
  </si>
  <si>
    <t>処遇改善加算Ⅱイ</t>
  </si>
  <si>
    <t>塩尻市</t>
    <rPh sb="0" eb="3">
      <t>シオジリシ</t>
    </rPh>
    <phoneticPr fontId="12"/>
  </si>
  <si>
    <t>長野県</t>
    <rPh sb="0" eb="3">
      <t>ナガノケン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</si>
</sst>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12" xfId="0" applyFont="1" applyFill="1" applyBorder="1" applyAlignment="1" applyProtection="1">
      <alignment horizontal="center" vertical="center" wrapText="1"/>
      <protection locked="0"/>
    </xf>
    <xf numFmtId="0" fontId="41" fillId="27" borderId="29" xfId="0" applyFont="1" applyFill="1" applyBorder="1" applyAlignment="1" applyProtection="1">
      <alignment horizontal="center" vertical="center" wrapText="1"/>
      <protection locked="0"/>
    </xf>
    <xf numFmtId="0" fontId="41" fillId="27" borderId="11"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450" y="25171400"/>
              <a:ext cx="1422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450" y="4502150"/>
              <a:ext cx="14224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450" y="23978887"/>
              <a:ext cx="142240" cy="11925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450" y="11430000"/>
              <a:ext cx="1422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450" y="25171400"/>
              <a:ext cx="142240" cy="2180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450" y="18931255"/>
              <a:ext cx="14224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450" y="23710900"/>
              <a:ext cx="1422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450" y="18927445"/>
              <a:ext cx="14605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450" y="23710900"/>
              <a:ext cx="1460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450" y="18927445"/>
              <a:ext cx="146050" cy="50501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450" y="23901400"/>
              <a:ext cx="1460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450" y="18931255"/>
              <a:ext cx="142240" cy="50463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450" y="23901400"/>
              <a:ext cx="1422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450" y="206375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450" y="206375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450" y="235204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450" y="235204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65850" y="22669500"/>
              <a:ext cx="14224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65850" y="22669500"/>
              <a:ext cx="146050" cy="35560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551128" y="27056"/>
          <a:ext cx="6331000" cy="315242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43"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2512</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0</v>
      </c>
      <c r="U33" s="696"/>
      <c r="V33" s="477" t="s">
        <v>33</v>
      </c>
      <c r="W33" s="231" t="s">
        <v>2506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0</v>
      </c>
      <c r="U34" s="696"/>
      <c r="V34" s="477" t="s">
        <v>33</v>
      </c>
      <c r="W34" s="232" t="s">
        <v>2506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0</v>
      </c>
      <c r="U35" s="696"/>
      <c r="V35" s="477" t="s">
        <v>33</v>
      </c>
      <c r="W35" s="232" t="s">
        <v>2506</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2</v>
      </c>
      <c r="U36" s="696"/>
      <c r="V36" s="477" t="s">
        <v>33</v>
      </c>
      <c r="W36" s="233" t="s">
        <v>2506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thickBot="1">
      <c r="A40" s="650">
        <v>1</v>
      </c>
      <c r="B40" s="671" t="s">
        <v>2502</v>
      </c>
      <c r="C40" s="672"/>
      <c r="D40" s="672"/>
      <c r="E40" s="672"/>
      <c r="F40" s="672"/>
      <c r="G40" s="672"/>
      <c r="H40" s="672"/>
      <c r="I40" s="672"/>
      <c r="J40" s="672"/>
      <c r="K40" s="672"/>
      <c r="L40" s="674" t="s">
        <v>2512</v>
      </c>
      <c r="M40" s="674"/>
      <c r="N40" s="674"/>
      <c r="O40" s="674"/>
      <c r="P40" s="674"/>
      <c r="Q40" s="673" t="s">
        <v>547</v>
      </c>
      <c r="R40" s="673"/>
      <c r="S40" s="673"/>
      <c r="T40" s="673"/>
      <c r="U40" s="673"/>
      <c r="V40" s="649" t="s">
        <v>1364</v>
      </c>
      <c r="W40" s="652" t="s">
        <v>2505</v>
      </c>
      <c r="X40" s="652"/>
      <c r="Y40" s="652"/>
      <c r="Z40" s="652" t="s">
        <v>443</v>
      </c>
      <c r="AA40" s="652"/>
      <c r="AB40" s="652"/>
      <c r="AC40" s="235" t="str">
        <f>IFERROR(VLOOKUP(Z40,【参考】数式用!$A$4:$B$57,2,FALSE),"")</f>
        <v>78</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10.14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2504</v>
      </c>
      <c r="C41" s="666"/>
      <c r="D41" s="666"/>
      <c r="E41" s="666"/>
      <c r="F41" s="666"/>
      <c r="G41" s="666"/>
      <c r="H41" s="666"/>
      <c r="I41" s="666"/>
      <c r="J41" s="666"/>
      <c r="K41" s="666"/>
      <c r="L41" s="664" t="s">
        <v>2513</v>
      </c>
      <c r="M41" s="664"/>
      <c r="N41" s="664"/>
      <c r="O41" s="664"/>
      <c r="P41" s="664"/>
      <c r="Q41" s="673" t="s">
        <v>547</v>
      </c>
      <c r="R41" s="673"/>
      <c r="S41" s="673"/>
      <c r="T41" s="673"/>
      <c r="U41" s="673"/>
      <c r="V41" s="651" t="s">
        <v>1364</v>
      </c>
      <c r="W41" s="652" t="s">
        <v>2503</v>
      </c>
      <c r="X41" s="652"/>
      <c r="Y41" s="652"/>
      <c r="Z41" s="1030" t="s">
        <v>385</v>
      </c>
      <c r="AA41" s="1031"/>
      <c r="AB41" s="1032"/>
      <c r="AC41" s="236" t="str">
        <f>IFERROR(VLOOKUP(Z41,【参考】数式用!$A$4:$B$57,2,FALSE),"")</f>
        <v>11</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10.210000000000001</v>
      </c>
      <c r="AP41" s="501" t="str">
        <f>IF($L$16="", "", VLOOKUP(Z41,【参考】数式用!$A$2:$O$57,14,FALSE))</f>
        <v>加算対象</v>
      </c>
      <c r="AQ41" s="282" t="str">
        <f>VLOOKUP(Z41,【参考】数式用!$A$2:$O$57,15,FALSE)</f>
        <v>その他</v>
      </c>
    </row>
    <row r="42" spans="1:43" ht="49.95" customHeight="1">
      <c r="A42" s="650">
        <f t="shared" ref="A42:A105" si="1">A41+1</f>
        <v>3</v>
      </c>
      <c r="B42" s="665"/>
      <c r="C42" s="666"/>
      <c r="D42" s="666"/>
      <c r="E42" s="666"/>
      <c r="F42" s="666"/>
      <c r="G42" s="666"/>
      <c r="H42" s="666"/>
      <c r="I42" s="666"/>
      <c r="J42" s="666"/>
      <c r="K42" s="666"/>
      <c r="L42" s="664"/>
      <c r="M42" s="664"/>
      <c r="N42" s="664"/>
      <c r="O42" s="664"/>
      <c r="P42" s="664"/>
      <c r="Q42" s="654"/>
      <c r="R42" s="654"/>
      <c r="S42" s="654"/>
      <c r="T42" s="654"/>
      <c r="U42" s="654"/>
      <c r="V42" s="648"/>
      <c r="W42" s="652"/>
      <c r="X42" s="652"/>
      <c r="Y42" s="652"/>
      <c r="Z42" s="652"/>
      <c r="AA42" s="652"/>
      <c r="AB42" s="652"/>
      <c r="AC42" s="236" t="str">
        <f>IFERROR(VLOOKUP(Z42,【参考】数式用!$A$4:$B$57,2,FALSE),"")</f>
        <v/>
      </c>
      <c r="AD42" s="482"/>
      <c r="AE42" s="483"/>
      <c r="AF42" s="237">
        <f t="shared" si="0"/>
        <v>0</v>
      </c>
      <c r="AG42" s="66" t="str">
        <f>IF(B42="","",IF(AQ42="総合事業","数式を削除して手入力",IFERROR(INDEX(【参考】数式用!$AD$3:$AF$452,MATCH(Q42&amp;V42,【参考】数式用!$AC$3:$AC$452,0),MATCH(VLOOKUP(Z42,【参考】数式用!$AG$2:$AH$56,2,FALSE),【参考】数式用!$AD$2:$AF$2,0)),10)))</f>
        <v/>
      </c>
      <c r="AP42" s="501" t="e">
        <f>IF($L$16="", "", VLOOKUP(Z42,【参考】数式用!$A$2:$O$57,14,FALSE))</f>
        <v>#N/A</v>
      </c>
      <c r="AQ42" s="282" t="e">
        <f>VLOOKUP(Z42,【参考】数式用!$A$2:$O$57,15,FALSE)</f>
        <v>#N/A</v>
      </c>
    </row>
    <row r="43" spans="1:43" ht="49.95" customHeight="1">
      <c r="A43" s="650">
        <f t="shared" si="1"/>
        <v>4</v>
      </c>
      <c r="B43" s="665"/>
      <c r="C43" s="666"/>
      <c r="D43" s="666"/>
      <c r="E43" s="666"/>
      <c r="F43" s="666"/>
      <c r="G43" s="666"/>
      <c r="H43" s="666"/>
      <c r="I43" s="666"/>
      <c r="J43" s="666"/>
      <c r="K43" s="666"/>
      <c r="L43" s="664"/>
      <c r="M43" s="664"/>
      <c r="N43" s="664"/>
      <c r="O43" s="664"/>
      <c r="P43" s="664"/>
      <c r="Q43" s="654"/>
      <c r="R43" s="654"/>
      <c r="S43" s="654"/>
      <c r="T43" s="654"/>
      <c r="U43" s="654"/>
      <c r="V43" s="648"/>
      <c r="W43" s="652"/>
      <c r="X43" s="652"/>
      <c r="Y43" s="652"/>
      <c r="Z43" s="652"/>
      <c r="AA43" s="652"/>
      <c r="AB43" s="652"/>
      <c r="AC43" s="236" t="str">
        <f>IFERROR(VLOOKUP(Z43,【参考】数式用!$A$4:$B$57,2,FALSE),"")</f>
        <v/>
      </c>
      <c r="AD43" s="482"/>
      <c r="AE43" s="483"/>
      <c r="AF43" s="237">
        <f t="shared" ref="AF43" si="2">AD43-AE43</f>
        <v>0</v>
      </c>
      <c r="AG43" s="66" t="str">
        <f>IF(B43="","",IF(AQ43="総合事業","数式を削除して手入力",IFERROR(INDEX(【参考】数式用!$AD$3:$AF$452,MATCH(Q43&amp;V43,【参考】数式用!$AC$3:$AC$452,0),MATCH(VLOOKUP(Z43,【参考】数式用!$AG$2:$AH$56,2,FALSE),【参考】数式用!$AD$2:$AF$2,0)),10)))</f>
        <v/>
      </c>
      <c r="AP43" s="501" t="e">
        <f>IF($L$16="", "", VLOOKUP(Z43,【参考】数式用!$A$2:$O$57,14,FALSE))</f>
        <v>#N/A</v>
      </c>
      <c r="AQ43" s="282" t="e">
        <f>VLOOKUP(Z43,【参考】数式用!$A$2:$O$57,15,FALSE)</f>
        <v>#N/A</v>
      </c>
    </row>
    <row r="44" spans="1:43" ht="49.95" customHeight="1">
      <c r="A44" s="650">
        <f t="shared" si="1"/>
        <v>5</v>
      </c>
      <c r="B44" s="665"/>
      <c r="C44" s="666"/>
      <c r="D44" s="666"/>
      <c r="E44" s="666"/>
      <c r="F44" s="666"/>
      <c r="G44" s="666"/>
      <c r="H44" s="666"/>
      <c r="I44" s="666"/>
      <c r="J44" s="666"/>
      <c r="K44" s="666"/>
      <c r="L44" s="664"/>
      <c r="M44" s="664"/>
      <c r="N44" s="664"/>
      <c r="O44" s="664"/>
      <c r="P44" s="664"/>
      <c r="Q44" s="654"/>
      <c r="R44" s="654"/>
      <c r="S44" s="654"/>
      <c r="T44" s="654"/>
      <c r="U44" s="654"/>
      <c r="V44" s="648"/>
      <c r="W44" s="652"/>
      <c r="X44" s="652"/>
      <c r="Y44" s="652"/>
      <c r="Z44" s="652"/>
      <c r="AA44" s="652"/>
      <c r="AB44" s="652"/>
      <c r="AC44" s="236" t="str">
        <f>IFERROR(VLOOKUP(Z44,【参考】数式用!$A$4:$B$57,2,FALSE),"")</f>
        <v/>
      </c>
      <c r="AD44" s="482"/>
      <c r="AE44" s="483"/>
      <c r="AF44" s="237">
        <f t="shared" si="0"/>
        <v>0</v>
      </c>
      <c r="AG44" s="66" t="str">
        <f>IF(B44="","",IF(AQ44="総合事業","数式を削除して手入力",IFERROR(INDEX(【参考】数式用!$AD$3:$AF$452,MATCH(Q44&amp;V44,【参考】数式用!$AC$3:$AC$452,0),MATCH(VLOOKUP(Z44,【参考】数式用!$AG$2:$AH$56,2,FALSE),【参考】数式用!$AD$2:$AF$2,0)),10)))</f>
        <v/>
      </c>
      <c r="AP44" s="501" t="e">
        <f>IF($L$16="", "", VLOOKUP(Z44,【参考】数式用!$A$2:$O$57,14,FALSE))</f>
        <v>#N/A</v>
      </c>
      <c r="AQ44" s="282" t="e">
        <f>VLOOKUP(Z44,【参考】数式用!$A$2:$O$57,15,FALSE)</f>
        <v>#N/A</v>
      </c>
    </row>
    <row r="45" spans="1:43" ht="49.95" customHeight="1">
      <c r="A45" s="650">
        <f t="shared" si="1"/>
        <v>6</v>
      </c>
      <c r="B45" s="665"/>
      <c r="C45" s="666"/>
      <c r="D45" s="666"/>
      <c r="E45" s="666"/>
      <c r="F45" s="666"/>
      <c r="G45" s="666"/>
      <c r="H45" s="666"/>
      <c r="I45" s="666"/>
      <c r="J45" s="666"/>
      <c r="K45" s="666"/>
      <c r="L45" s="664"/>
      <c r="M45" s="664"/>
      <c r="N45" s="664"/>
      <c r="O45" s="664"/>
      <c r="P45" s="664"/>
      <c r="Q45" s="654"/>
      <c r="R45" s="654"/>
      <c r="S45" s="654"/>
      <c r="T45" s="654"/>
      <c r="U45" s="654"/>
      <c r="V45" s="648"/>
      <c r="W45" s="652"/>
      <c r="X45" s="652"/>
      <c r="Y45" s="652"/>
      <c r="Z45" s="652"/>
      <c r="AA45" s="652"/>
      <c r="AB45" s="652"/>
      <c r="AC45" s="236" t="str">
        <f>IFERROR(VLOOKUP(Z45,【参考】数式用!$A$4:$B$57,2,FALSE),"")</f>
        <v/>
      </c>
      <c r="AD45" s="482"/>
      <c r="AE45" s="483"/>
      <c r="AF45" s="237">
        <f t="shared" si="0"/>
        <v>0</v>
      </c>
      <c r="AG45" s="66" t="str">
        <f>IF(B45="","",IF(AQ45="総合事業","数式を削除して手入力",IFERROR(INDEX(【参考】数式用!$AD$3:$AF$452,MATCH(Q45&amp;V45,【参考】数式用!$AC$3:$AC$452,0),MATCH(VLOOKUP(Z45,【参考】数式用!$AG$2:$AH$56,2,FALSE),【参考】数式用!$AD$2:$AF$2,0)),10)))</f>
        <v/>
      </c>
      <c r="AP45" s="501" t="e">
        <f>IF($L$16="", "", VLOOKUP(Z45,【参考】数式用!$A$2:$O$57,14,FALSE))</f>
        <v>#N/A</v>
      </c>
      <c r="AQ45" s="282" t="e">
        <f>VLOOKUP(Z45,【参考】数式用!$A$2:$O$57,15,FALSE)</f>
        <v>#N/A</v>
      </c>
    </row>
    <row r="46" spans="1:43" ht="49.95" customHeight="1">
      <c r="A46" s="650">
        <f t="shared" si="1"/>
        <v>7</v>
      </c>
      <c r="B46" s="665"/>
      <c r="C46" s="666"/>
      <c r="D46" s="666"/>
      <c r="E46" s="666"/>
      <c r="F46" s="666"/>
      <c r="G46" s="666"/>
      <c r="H46" s="666"/>
      <c r="I46" s="666"/>
      <c r="J46" s="666"/>
      <c r="K46" s="666"/>
      <c r="L46" s="664"/>
      <c r="M46" s="664"/>
      <c r="N46" s="664"/>
      <c r="O46" s="664"/>
      <c r="P46" s="664"/>
      <c r="Q46" s="653"/>
      <c r="R46" s="653"/>
      <c r="S46" s="653"/>
      <c r="T46" s="653"/>
      <c r="U46" s="653"/>
      <c r="V46" s="476"/>
      <c r="W46" s="652"/>
      <c r="X46" s="652"/>
      <c r="Y46" s="652"/>
      <c r="Z46" s="652"/>
      <c r="AA46" s="652"/>
      <c r="AB46" s="652"/>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665"/>
      <c r="C47" s="666"/>
      <c r="D47" s="666"/>
      <c r="E47" s="666"/>
      <c r="F47" s="666"/>
      <c r="G47" s="666"/>
      <c r="H47" s="666"/>
      <c r="I47" s="666"/>
      <c r="J47" s="666"/>
      <c r="K47" s="666"/>
      <c r="L47" s="664"/>
      <c r="M47" s="664"/>
      <c r="N47" s="664"/>
      <c r="O47" s="664"/>
      <c r="P47" s="664"/>
      <c r="Q47" s="653"/>
      <c r="R47" s="653"/>
      <c r="S47" s="653"/>
      <c r="T47" s="653"/>
      <c r="U47" s="653"/>
      <c r="V47" s="476"/>
      <c r="W47" s="652"/>
      <c r="X47" s="652"/>
      <c r="Y47" s="652"/>
      <c r="Z47" s="652"/>
      <c r="AA47" s="652"/>
      <c r="AB47" s="652"/>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665"/>
      <c r="C48" s="666"/>
      <c r="D48" s="666"/>
      <c r="E48" s="666"/>
      <c r="F48" s="666"/>
      <c r="G48" s="666"/>
      <c r="H48" s="666"/>
      <c r="I48" s="666"/>
      <c r="J48" s="666"/>
      <c r="K48" s="666"/>
      <c r="L48" s="664"/>
      <c r="M48" s="664"/>
      <c r="N48" s="664"/>
      <c r="O48" s="664"/>
      <c r="P48" s="664"/>
      <c r="Q48" s="653"/>
      <c r="R48" s="653"/>
      <c r="S48" s="653"/>
      <c r="T48" s="653"/>
      <c r="U48" s="653"/>
      <c r="V48" s="476"/>
      <c r="W48" s="652"/>
      <c r="X48" s="652"/>
      <c r="Y48" s="652"/>
      <c r="Z48" s="652"/>
      <c r="AA48" s="652"/>
      <c r="AB48" s="652"/>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665"/>
      <c r="C49" s="666"/>
      <c r="D49" s="666"/>
      <c r="E49" s="666"/>
      <c r="F49" s="666"/>
      <c r="G49" s="666"/>
      <c r="H49" s="666"/>
      <c r="I49" s="666"/>
      <c r="J49" s="666"/>
      <c r="K49" s="666"/>
      <c r="L49" s="664"/>
      <c r="M49" s="664"/>
      <c r="N49" s="664"/>
      <c r="O49" s="664"/>
      <c r="P49" s="664"/>
      <c r="Q49" s="653"/>
      <c r="R49" s="653"/>
      <c r="S49" s="653"/>
      <c r="T49" s="653"/>
      <c r="U49" s="653"/>
      <c r="V49" s="476"/>
      <c r="W49" s="652"/>
      <c r="X49" s="652"/>
      <c r="Y49" s="652"/>
      <c r="Z49" s="652"/>
      <c r="AA49" s="652"/>
      <c r="AB49" s="652"/>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665"/>
      <c r="C50" s="666"/>
      <c r="D50" s="666"/>
      <c r="E50" s="666"/>
      <c r="F50" s="666"/>
      <c r="G50" s="666"/>
      <c r="H50" s="666"/>
      <c r="I50" s="666"/>
      <c r="J50" s="666"/>
      <c r="K50" s="666"/>
      <c r="L50" s="664"/>
      <c r="M50" s="664"/>
      <c r="N50" s="664"/>
      <c r="O50" s="664"/>
      <c r="P50" s="664"/>
      <c r="Q50" s="653"/>
      <c r="R50" s="653"/>
      <c r="S50" s="653"/>
      <c r="T50" s="653"/>
      <c r="U50" s="653"/>
      <c r="V50" s="476"/>
      <c r="W50" s="652"/>
      <c r="X50" s="652"/>
      <c r="Y50" s="652"/>
      <c r="Z50" s="652"/>
      <c r="AA50" s="652"/>
      <c r="AB50" s="652"/>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665"/>
      <c r="C51" s="666"/>
      <c r="D51" s="666"/>
      <c r="E51" s="666"/>
      <c r="F51" s="666"/>
      <c r="G51" s="666"/>
      <c r="H51" s="666"/>
      <c r="I51" s="666"/>
      <c r="J51" s="666"/>
      <c r="K51" s="666"/>
      <c r="L51" s="664"/>
      <c r="M51" s="664"/>
      <c r="N51" s="664"/>
      <c r="O51" s="664"/>
      <c r="P51" s="664"/>
      <c r="Q51" s="653"/>
      <c r="R51" s="653"/>
      <c r="S51" s="653"/>
      <c r="T51" s="653"/>
      <c r="U51" s="653"/>
      <c r="V51" s="476"/>
      <c r="W51" s="652"/>
      <c r="X51" s="652"/>
      <c r="Y51" s="652"/>
      <c r="Z51" s="652"/>
      <c r="AA51" s="652"/>
      <c r="AB51" s="652"/>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665"/>
      <c r="C52" s="666"/>
      <c r="D52" s="666"/>
      <c r="E52" s="666"/>
      <c r="F52" s="666"/>
      <c r="G52" s="666"/>
      <c r="H52" s="666"/>
      <c r="I52" s="666"/>
      <c r="J52" s="666"/>
      <c r="K52" s="666"/>
      <c r="L52" s="664"/>
      <c r="M52" s="664"/>
      <c r="N52" s="664"/>
      <c r="O52" s="664"/>
      <c r="P52" s="664"/>
      <c r="Q52" s="653"/>
      <c r="R52" s="653"/>
      <c r="S52" s="653"/>
      <c r="T52" s="653"/>
      <c r="U52" s="653"/>
      <c r="V52" s="476"/>
      <c r="W52" s="652"/>
      <c r="X52" s="652"/>
      <c r="Y52" s="652"/>
      <c r="Z52" s="652"/>
      <c r="AA52" s="652"/>
      <c r="AB52" s="652"/>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665"/>
      <c r="C53" s="666"/>
      <c r="D53" s="666"/>
      <c r="E53" s="666"/>
      <c r="F53" s="666"/>
      <c r="G53" s="666"/>
      <c r="H53" s="666"/>
      <c r="I53" s="666"/>
      <c r="J53" s="666"/>
      <c r="K53" s="666"/>
      <c r="L53" s="664"/>
      <c r="M53" s="664"/>
      <c r="N53" s="664"/>
      <c r="O53" s="664"/>
      <c r="P53" s="664"/>
      <c r="Q53" s="653"/>
      <c r="R53" s="653"/>
      <c r="S53" s="653"/>
      <c r="T53" s="653"/>
      <c r="U53" s="653"/>
      <c r="V53" s="476"/>
      <c r="W53" s="652"/>
      <c r="X53" s="652"/>
      <c r="Y53" s="652"/>
      <c r="Z53" s="652"/>
      <c r="AA53" s="652"/>
      <c r="AB53" s="652"/>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665"/>
      <c r="C54" s="666"/>
      <c r="D54" s="666"/>
      <c r="E54" s="666"/>
      <c r="F54" s="666"/>
      <c r="G54" s="666"/>
      <c r="H54" s="666"/>
      <c r="I54" s="666"/>
      <c r="J54" s="666"/>
      <c r="K54" s="666"/>
      <c r="L54" s="664"/>
      <c r="M54" s="664"/>
      <c r="N54" s="664"/>
      <c r="O54" s="664"/>
      <c r="P54" s="664"/>
      <c r="Q54" s="653"/>
      <c r="R54" s="653"/>
      <c r="S54" s="653"/>
      <c r="T54" s="653"/>
      <c r="U54" s="653"/>
      <c r="V54" s="476"/>
      <c r="W54" s="652"/>
      <c r="X54" s="652"/>
      <c r="Y54" s="652"/>
      <c r="Z54" s="652"/>
      <c r="AA54" s="652"/>
      <c r="AB54" s="652"/>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665"/>
      <c r="C55" s="666"/>
      <c r="D55" s="666"/>
      <c r="E55" s="666"/>
      <c r="F55" s="666"/>
      <c r="G55" s="666"/>
      <c r="H55" s="666"/>
      <c r="I55" s="666"/>
      <c r="J55" s="666"/>
      <c r="K55" s="666"/>
      <c r="L55" s="664"/>
      <c r="M55" s="664"/>
      <c r="N55" s="664"/>
      <c r="O55" s="664"/>
      <c r="P55" s="664"/>
      <c r="Q55" s="653"/>
      <c r="R55" s="653"/>
      <c r="S55" s="653"/>
      <c r="T55" s="653"/>
      <c r="U55" s="653"/>
      <c r="V55" s="476"/>
      <c r="W55" s="652"/>
      <c r="X55" s="652"/>
      <c r="Y55" s="652"/>
      <c r="Z55" s="652"/>
      <c r="AA55" s="652"/>
      <c r="AB55" s="652"/>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665"/>
      <c r="C56" s="666"/>
      <c r="D56" s="666"/>
      <c r="E56" s="666"/>
      <c r="F56" s="666"/>
      <c r="G56" s="666"/>
      <c r="H56" s="666"/>
      <c r="I56" s="666"/>
      <c r="J56" s="666"/>
      <c r="K56" s="666"/>
      <c r="L56" s="664"/>
      <c r="M56" s="664"/>
      <c r="N56" s="664"/>
      <c r="O56" s="664"/>
      <c r="P56" s="664"/>
      <c r="Q56" s="653"/>
      <c r="R56" s="653"/>
      <c r="S56" s="653"/>
      <c r="T56" s="653"/>
      <c r="U56" s="653"/>
      <c r="V56" s="476"/>
      <c r="W56" s="652"/>
      <c r="X56" s="652"/>
      <c r="Y56" s="652"/>
      <c r="Z56" s="652"/>
      <c r="AA56" s="652"/>
      <c r="AB56" s="652"/>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665"/>
      <c r="C57" s="666"/>
      <c r="D57" s="666"/>
      <c r="E57" s="666"/>
      <c r="F57" s="666"/>
      <c r="G57" s="666"/>
      <c r="H57" s="666"/>
      <c r="I57" s="666"/>
      <c r="J57" s="666"/>
      <c r="K57" s="666"/>
      <c r="L57" s="664"/>
      <c r="M57" s="664"/>
      <c r="N57" s="664"/>
      <c r="O57" s="664"/>
      <c r="P57" s="664"/>
      <c r="Q57" s="653"/>
      <c r="R57" s="653"/>
      <c r="S57" s="653"/>
      <c r="T57" s="653"/>
      <c r="U57" s="653"/>
      <c r="V57" s="476"/>
      <c r="W57" s="652"/>
      <c r="X57" s="652"/>
      <c r="Y57" s="652"/>
      <c r="Z57" s="652"/>
      <c r="AA57" s="652"/>
      <c r="AB57" s="652"/>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665"/>
      <c r="C58" s="666"/>
      <c r="D58" s="666"/>
      <c r="E58" s="666"/>
      <c r="F58" s="666"/>
      <c r="G58" s="666"/>
      <c r="H58" s="666"/>
      <c r="I58" s="666"/>
      <c r="J58" s="666"/>
      <c r="K58" s="666"/>
      <c r="L58" s="664"/>
      <c r="M58" s="664"/>
      <c r="N58" s="664"/>
      <c r="O58" s="664"/>
      <c r="P58" s="664"/>
      <c r="Q58" s="653"/>
      <c r="R58" s="653"/>
      <c r="S58" s="653"/>
      <c r="T58" s="653"/>
      <c r="U58" s="653"/>
      <c r="V58" s="476"/>
      <c r="W58" s="652"/>
      <c r="X58" s="652"/>
      <c r="Y58" s="652"/>
      <c r="Z58" s="652"/>
      <c r="AA58" s="652"/>
      <c r="AB58" s="652"/>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665"/>
      <c r="C59" s="666"/>
      <c r="D59" s="666"/>
      <c r="E59" s="666"/>
      <c r="F59" s="666"/>
      <c r="G59" s="666"/>
      <c r="H59" s="666"/>
      <c r="I59" s="666"/>
      <c r="J59" s="666"/>
      <c r="K59" s="666"/>
      <c r="L59" s="664"/>
      <c r="M59" s="664"/>
      <c r="N59" s="664"/>
      <c r="O59" s="664"/>
      <c r="P59" s="664"/>
      <c r="Q59" s="653"/>
      <c r="R59" s="653"/>
      <c r="S59" s="653"/>
      <c r="T59" s="653"/>
      <c r="U59" s="653"/>
      <c r="V59" s="476"/>
      <c r="W59" s="652"/>
      <c r="X59" s="652"/>
      <c r="Y59" s="652"/>
      <c r="Z59" s="652"/>
      <c r="AA59" s="652"/>
      <c r="AB59" s="652"/>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665"/>
      <c r="C60" s="666"/>
      <c r="D60" s="666"/>
      <c r="E60" s="666"/>
      <c r="F60" s="666"/>
      <c r="G60" s="666"/>
      <c r="H60" s="666"/>
      <c r="I60" s="666"/>
      <c r="J60" s="666"/>
      <c r="K60" s="666"/>
      <c r="L60" s="664"/>
      <c r="M60" s="664"/>
      <c r="N60" s="664"/>
      <c r="O60" s="664"/>
      <c r="P60" s="664"/>
      <c r="Q60" s="653"/>
      <c r="R60" s="653"/>
      <c r="S60" s="653"/>
      <c r="T60" s="653"/>
      <c r="U60" s="653"/>
      <c r="V60" s="476"/>
      <c r="W60" s="652"/>
      <c r="X60" s="652"/>
      <c r="Y60" s="652"/>
      <c r="Z60" s="652"/>
      <c r="AA60" s="652"/>
      <c r="AB60" s="652"/>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665"/>
      <c r="C61" s="666"/>
      <c r="D61" s="666"/>
      <c r="E61" s="666"/>
      <c r="F61" s="666"/>
      <c r="G61" s="666"/>
      <c r="H61" s="666"/>
      <c r="I61" s="666"/>
      <c r="J61" s="666"/>
      <c r="K61" s="666"/>
      <c r="L61" s="664"/>
      <c r="M61" s="664"/>
      <c r="N61" s="664"/>
      <c r="O61" s="664"/>
      <c r="P61" s="664"/>
      <c r="Q61" s="653"/>
      <c r="R61" s="653"/>
      <c r="S61" s="653"/>
      <c r="T61" s="653"/>
      <c r="U61" s="653"/>
      <c r="V61" s="476"/>
      <c r="W61" s="652"/>
      <c r="X61" s="652"/>
      <c r="Y61" s="652"/>
      <c r="Z61" s="652"/>
      <c r="AA61" s="652"/>
      <c r="AB61" s="652"/>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665"/>
      <c r="C62" s="666"/>
      <c r="D62" s="666"/>
      <c r="E62" s="666"/>
      <c r="F62" s="666"/>
      <c r="G62" s="666"/>
      <c r="H62" s="666"/>
      <c r="I62" s="666"/>
      <c r="J62" s="666"/>
      <c r="K62" s="666"/>
      <c r="L62" s="664"/>
      <c r="M62" s="664"/>
      <c r="N62" s="664"/>
      <c r="O62" s="664"/>
      <c r="P62" s="664"/>
      <c r="Q62" s="653"/>
      <c r="R62" s="653"/>
      <c r="S62" s="653"/>
      <c r="T62" s="653"/>
      <c r="U62" s="653"/>
      <c r="V62" s="476"/>
      <c r="W62" s="652"/>
      <c r="X62" s="652"/>
      <c r="Y62" s="652"/>
      <c r="Z62" s="652"/>
      <c r="AA62" s="652"/>
      <c r="AB62" s="652"/>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665"/>
      <c r="C63" s="666"/>
      <c r="D63" s="666"/>
      <c r="E63" s="666"/>
      <c r="F63" s="666"/>
      <c r="G63" s="666"/>
      <c r="H63" s="666"/>
      <c r="I63" s="666"/>
      <c r="J63" s="666"/>
      <c r="K63" s="666"/>
      <c r="L63" s="664"/>
      <c r="M63" s="664"/>
      <c r="N63" s="664"/>
      <c r="O63" s="664"/>
      <c r="P63" s="664"/>
      <c r="Q63" s="653"/>
      <c r="R63" s="653"/>
      <c r="S63" s="653"/>
      <c r="T63" s="653"/>
      <c r="U63" s="653"/>
      <c r="V63" s="476"/>
      <c r="W63" s="652"/>
      <c r="X63" s="652"/>
      <c r="Y63" s="652"/>
      <c r="Z63" s="652"/>
      <c r="AA63" s="652"/>
      <c r="AB63" s="652"/>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665"/>
      <c r="C64" s="666"/>
      <c r="D64" s="666"/>
      <c r="E64" s="666"/>
      <c r="F64" s="666"/>
      <c r="G64" s="666"/>
      <c r="H64" s="666"/>
      <c r="I64" s="666"/>
      <c r="J64" s="666"/>
      <c r="K64" s="666"/>
      <c r="L64" s="664"/>
      <c r="M64" s="664"/>
      <c r="N64" s="664"/>
      <c r="O64" s="664"/>
      <c r="P64" s="664"/>
      <c r="Q64" s="653"/>
      <c r="R64" s="653"/>
      <c r="S64" s="653"/>
      <c r="T64" s="653"/>
      <c r="U64" s="653"/>
      <c r="V64" s="476"/>
      <c r="W64" s="652"/>
      <c r="X64" s="652"/>
      <c r="Y64" s="652"/>
      <c r="Z64" s="652"/>
      <c r="AA64" s="652"/>
      <c r="AB64" s="652"/>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665"/>
      <c r="C65" s="666"/>
      <c r="D65" s="666"/>
      <c r="E65" s="666"/>
      <c r="F65" s="666"/>
      <c r="G65" s="666"/>
      <c r="H65" s="666"/>
      <c r="I65" s="666"/>
      <c r="J65" s="666"/>
      <c r="K65" s="666"/>
      <c r="L65" s="664"/>
      <c r="M65" s="664"/>
      <c r="N65" s="664"/>
      <c r="O65" s="664"/>
      <c r="P65" s="664"/>
      <c r="Q65" s="653"/>
      <c r="R65" s="653"/>
      <c r="S65" s="653"/>
      <c r="T65" s="653"/>
      <c r="U65" s="653"/>
      <c r="V65" s="476"/>
      <c r="W65" s="652"/>
      <c r="X65" s="652"/>
      <c r="Y65" s="652"/>
      <c r="Z65" s="652"/>
      <c r="AA65" s="652"/>
      <c r="AB65" s="652"/>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665"/>
      <c r="C66" s="666"/>
      <c r="D66" s="666"/>
      <c r="E66" s="666"/>
      <c r="F66" s="666"/>
      <c r="G66" s="666"/>
      <c r="H66" s="666"/>
      <c r="I66" s="666"/>
      <c r="J66" s="666"/>
      <c r="K66" s="666"/>
      <c r="L66" s="664"/>
      <c r="M66" s="664"/>
      <c r="N66" s="664"/>
      <c r="O66" s="664"/>
      <c r="P66" s="664"/>
      <c r="Q66" s="653"/>
      <c r="R66" s="653"/>
      <c r="S66" s="653"/>
      <c r="T66" s="653"/>
      <c r="U66" s="653"/>
      <c r="V66" s="476"/>
      <c r="W66" s="652"/>
      <c r="X66" s="652"/>
      <c r="Y66" s="652"/>
      <c r="Z66" s="652"/>
      <c r="AA66" s="652"/>
      <c r="AB66" s="652"/>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665"/>
      <c r="C67" s="666"/>
      <c r="D67" s="666"/>
      <c r="E67" s="666"/>
      <c r="F67" s="666"/>
      <c r="G67" s="666"/>
      <c r="H67" s="666"/>
      <c r="I67" s="666"/>
      <c r="J67" s="666"/>
      <c r="K67" s="666"/>
      <c r="L67" s="664"/>
      <c r="M67" s="664"/>
      <c r="N67" s="664"/>
      <c r="O67" s="664"/>
      <c r="P67" s="664"/>
      <c r="Q67" s="653"/>
      <c r="R67" s="653"/>
      <c r="S67" s="653"/>
      <c r="T67" s="653"/>
      <c r="U67" s="653"/>
      <c r="V67" s="476"/>
      <c r="W67" s="652"/>
      <c r="X67" s="652"/>
      <c r="Y67" s="652"/>
      <c r="Z67" s="652"/>
      <c r="AA67" s="652"/>
      <c r="AB67" s="652"/>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665"/>
      <c r="C68" s="666"/>
      <c r="D68" s="666"/>
      <c r="E68" s="666"/>
      <c r="F68" s="666"/>
      <c r="G68" s="666"/>
      <c r="H68" s="666"/>
      <c r="I68" s="666"/>
      <c r="J68" s="666"/>
      <c r="K68" s="666"/>
      <c r="L68" s="664"/>
      <c r="M68" s="664"/>
      <c r="N68" s="664"/>
      <c r="O68" s="664"/>
      <c r="P68" s="664"/>
      <c r="Q68" s="653"/>
      <c r="R68" s="653"/>
      <c r="S68" s="653"/>
      <c r="T68" s="653"/>
      <c r="U68" s="653"/>
      <c r="V68" s="476"/>
      <c r="W68" s="652"/>
      <c r="X68" s="652"/>
      <c r="Y68" s="652"/>
      <c r="Z68" s="652"/>
      <c r="AA68" s="652"/>
      <c r="AB68" s="652"/>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665"/>
      <c r="C69" s="666"/>
      <c r="D69" s="666"/>
      <c r="E69" s="666"/>
      <c r="F69" s="666"/>
      <c r="G69" s="666"/>
      <c r="H69" s="666"/>
      <c r="I69" s="666"/>
      <c r="J69" s="666"/>
      <c r="K69" s="666"/>
      <c r="L69" s="664"/>
      <c r="M69" s="664"/>
      <c r="N69" s="664"/>
      <c r="O69" s="664"/>
      <c r="P69" s="664"/>
      <c r="Q69" s="653"/>
      <c r="R69" s="653"/>
      <c r="S69" s="653"/>
      <c r="T69" s="653"/>
      <c r="U69" s="653"/>
      <c r="V69" s="476"/>
      <c r="W69" s="652"/>
      <c r="X69" s="652"/>
      <c r="Y69" s="652"/>
      <c r="Z69" s="652"/>
      <c r="AA69" s="652"/>
      <c r="AB69" s="652"/>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665"/>
      <c r="C70" s="666"/>
      <c r="D70" s="666"/>
      <c r="E70" s="666"/>
      <c r="F70" s="666"/>
      <c r="G70" s="666"/>
      <c r="H70" s="666"/>
      <c r="I70" s="666"/>
      <c r="J70" s="666"/>
      <c r="K70" s="666"/>
      <c r="L70" s="664"/>
      <c r="M70" s="664"/>
      <c r="N70" s="664"/>
      <c r="O70" s="664"/>
      <c r="P70" s="664"/>
      <c r="Q70" s="653"/>
      <c r="R70" s="653"/>
      <c r="S70" s="653"/>
      <c r="T70" s="653"/>
      <c r="U70" s="653"/>
      <c r="V70" s="476"/>
      <c r="W70" s="652"/>
      <c r="X70" s="652"/>
      <c r="Y70" s="652"/>
      <c r="Z70" s="652"/>
      <c r="AA70" s="652"/>
      <c r="AB70" s="652"/>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665"/>
      <c r="C71" s="666"/>
      <c r="D71" s="666"/>
      <c r="E71" s="666"/>
      <c r="F71" s="666"/>
      <c r="G71" s="666"/>
      <c r="H71" s="666"/>
      <c r="I71" s="666"/>
      <c r="J71" s="666"/>
      <c r="K71" s="666"/>
      <c r="L71" s="664"/>
      <c r="M71" s="664"/>
      <c r="N71" s="664"/>
      <c r="O71" s="664"/>
      <c r="P71" s="664"/>
      <c r="Q71" s="653"/>
      <c r="R71" s="653"/>
      <c r="S71" s="653"/>
      <c r="T71" s="653"/>
      <c r="U71" s="653"/>
      <c r="V71" s="476"/>
      <c r="W71" s="652"/>
      <c r="X71" s="652"/>
      <c r="Y71" s="652"/>
      <c r="Z71" s="652"/>
      <c r="AA71" s="652"/>
      <c r="AB71" s="652"/>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665"/>
      <c r="C72" s="666"/>
      <c r="D72" s="666"/>
      <c r="E72" s="666"/>
      <c r="F72" s="666"/>
      <c r="G72" s="666"/>
      <c r="H72" s="666"/>
      <c r="I72" s="666"/>
      <c r="J72" s="666"/>
      <c r="K72" s="666"/>
      <c r="L72" s="664"/>
      <c r="M72" s="664"/>
      <c r="N72" s="664"/>
      <c r="O72" s="664"/>
      <c r="P72" s="664"/>
      <c r="Q72" s="653"/>
      <c r="R72" s="653"/>
      <c r="S72" s="653"/>
      <c r="T72" s="653"/>
      <c r="U72" s="653"/>
      <c r="V72" s="476"/>
      <c r="W72" s="652"/>
      <c r="X72" s="652"/>
      <c r="Y72" s="652"/>
      <c r="Z72" s="652"/>
      <c r="AA72" s="652"/>
      <c r="AB72" s="652"/>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665"/>
      <c r="C73" s="666"/>
      <c r="D73" s="666"/>
      <c r="E73" s="666"/>
      <c r="F73" s="666"/>
      <c r="G73" s="666"/>
      <c r="H73" s="666"/>
      <c r="I73" s="666"/>
      <c r="J73" s="666"/>
      <c r="K73" s="666"/>
      <c r="L73" s="664"/>
      <c r="M73" s="664"/>
      <c r="N73" s="664"/>
      <c r="O73" s="664"/>
      <c r="P73" s="664"/>
      <c r="Q73" s="653"/>
      <c r="R73" s="653"/>
      <c r="S73" s="653"/>
      <c r="T73" s="653"/>
      <c r="U73" s="653"/>
      <c r="V73" s="476"/>
      <c r="W73" s="652"/>
      <c r="X73" s="652"/>
      <c r="Y73" s="652"/>
      <c r="Z73" s="652"/>
      <c r="AA73" s="652"/>
      <c r="AB73" s="652"/>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665"/>
      <c r="C74" s="666"/>
      <c r="D74" s="666"/>
      <c r="E74" s="666"/>
      <c r="F74" s="666"/>
      <c r="G74" s="666"/>
      <c r="H74" s="666"/>
      <c r="I74" s="666"/>
      <c r="J74" s="666"/>
      <c r="K74" s="666"/>
      <c r="L74" s="664"/>
      <c r="M74" s="664"/>
      <c r="N74" s="664"/>
      <c r="O74" s="664"/>
      <c r="P74" s="664"/>
      <c r="Q74" s="653"/>
      <c r="R74" s="653"/>
      <c r="S74" s="653"/>
      <c r="T74" s="653"/>
      <c r="U74" s="653"/>
      <c r="V74" s="476"/>
      <c r="W74" s="652"/>
      <c r="X74" s="652"/>
      <c r="Y74" s="652"/>
      <c r="Z74" s="652"/>
      <c r="AA74" s="652"/>
      <c r="AB74" s="652"/>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665"/>
      <c r="C75" s="666"/>
      <c r="D75" s="666"/>
      <c r="E75" s="666"/>
      <c r="F75" s="666"/>
      <c r="G75" s="666"/>
      <c r="H75" s="666"/>
      <c r="I75" s="666"/>
      <c r="J75" s="666"/>
      <c r="K75" s="666"/>
      <c r="L75" s="664"/>
      <c r="M75" s="664"/>
      <c r="N75" s="664"/>
      <c r="O75" s="664"/>
      <c r="P75" s="664"/>
      <c r="Q75" s="653"/>
      <c r="R75" s="653"/>
      <c r="S75" s="653"/>
      <c r="T75" s="653"/>
      <c r="U75" s="653"/>
      <c r="V75" s="476"/>
      <c r="W75" s="652"/>
      <c r="X75" s="652"/>
      <c r="Y75" s="652"/>
      <c r="Z75" s="652"/>
      <c r="AA75" s="652"/>
      <c r="AB75" s="652"/>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665"/>
      <c r="C76" s="666"/>
      <c r="D76" s="666"/>
      <c r="E76" s="666"/>
      <c r="F76" s="666"/>
      <c r="G76" s="666"/>
      <c r="H76" s="666"/>
      <c r="I76" s="666"/>
      <c r="J76" s="666"/>
      <c r="K76" s="666"/>
      <c r="L76" s="664"/>
      <c r="M76" s="664"/>
      <c r="N76" s="664"/>
      <c r="O76" s="664"/>
      <c r="P76" s="664"/>
      <c r="Q76" s="653"/>
      <c r="R76" s="653"/>
      <c r="S76" s="653"/>
      <c r="T76" s="653"/>
      <c r="U76" s="653"/>
      <c r="V76" s="476"/>
      <c r="W76" s="652"/>
      <c r="X76" s="652"/>
      <c r="Y76" s="652"/>
      <c r="Z76" s="652"/>
      <c r="AA76" s="652"/>
      <c r="AB76" s="652"/>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665"/>
      <c r="C77" s="666"/>
      <c r="D77" s="666"/>
      <c r="E77" s="666"/>
      <c r="F77" s="666"/>
      <c r="G77" s="666"/>
      <c r="H77" s="666"/>
      <c r="I77" s="666"/>
      <c r="J77" s="666"/>
      <c r="K77" s="666"/>
      <c r="L77" s="664"/>
      <c r="M77" s="664"/>
      <c r="N77" s="664"/>
      <c r="O77" s="664"/>
      <c r="P77" s="664"/>
      <c r="Q77" s="653"/>
      <c r="R77" s="653"/>
      <c r="S77" s="653"/>
      <c r="T77" s="653"/>
      <c r="U77" s="653"/>
      <c r="V77" s="476"/>
      <c r="W77" s="652"/>
      <c r="X77" s="652"/>
      <c r="Y77" s="652"/>
      <c r="Z77" s="652"/>
      <c r="AA77" s="652"/>
      <c r="AB77" s="652"/>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665"/>
      <c r="C78" s="666"/>
      <c r="D78" s="666"/>
      <c r="E78" s="666"/>
      <c r="F78" s="666"/>
      <c r="G78" s="666"/>
      <c r="H78" s="666"/>
      <c r="I78" s="666"/>
      <c r="J78" s="666"/>
      <c r="K78" s="666"/>
      <c r="L78" s="664"/>
      <c r="M78" s="664"/>
      <c r="N78" s="664"/>
      <c r="O78" s="664"/>
      <c r="P78" s="664"/>
      <c r="Q78" s="653"/>
      <c r="R78" s="653"/>
      <c r="S78" s="653"/>
      <c r="T78" s="653"/>
      <c r="U78" s="653"/>
      <c r="V78" s="476"/>
      <c r="W78" s="652"/>
      <c r="X78" s="652"/>
      <c r="Y78" s="652"/>
      <c r="Z78" s="652"/>
      <c r="AA78" s="652"/>
      <c r="AB78" s="652"/>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665"/>
      <c r="C79" s="666"/>
      <c r="D79" s="666"/>
      <c r="E79" s="666"/>
      <c r="F79" s="666"/>
      <c r="G79" s="666"/>
      <c r="H79" s="666"/>
      <c r="I79" s="666"/>
      <c r="J79" s="666"/>
      <c r="K79" s="666"/>
      <c r="L79" s="664"/>
      <c r="M79" s="664"/>
      <c r="N79" s="664"/>
      <c r="O79" s="664"/>
      <c r="P79" s="664"/>
      <c r="Q79" s="653"/>
      <c r="R79" s="653"/>
      <c r="S79" s="653"/>
      <c r="T79" s="653"/>
      <c r="U79" s="653"/>
      <c r="V79" s="476"/>
      <c r="W79" s="652"/>
      <c r="X79" s="652"/>
      <c r="Y79" s="652"/>
      <c r="Z79" s="652"/>
      <c r="AA79" s="652"/>
      <c r="AB79" s="652"/>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665"/>
      <c r="C80" s="666"/>
      <c r="D80" s="666"/>
      <c r="E80" s="666"/>
      <c r="F80" s="666"/>
      <c r="G80" s="666"/>
      <c r="H80" s="666"/>
      <c r="I80" s="666"/>
      <c r="J80" s="666"/>
      <c r="K80" s="666"/>
      <c r="L80" s="664"/>
      <c r="M80" s="664"/>
      <c r="N80" s="664"/>
      <c r="O80" s="664"/>
      <c r="P80" s="664"/>
      <c r="Q80" s="653"/>
      <c r="R80" s="653"/>
      <c r="S80" s="653"/>
      <c r="T80" s="653"/>
      <c r="U80" s="653"/>
      <c r="V80" s="476"/>
      <c r="W80" s="652"/>
      <c r="X80" s="652"/>
      <c r="Y80" s="652"/>
      <c r="Z80" s="652"/>
      <c r="AA80" s="652"/>
      <c r="AB80" s="652"/>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665"/>
      <c r="C81" s="666"/>
      <c r="D81" s="666"/>
      <c r="E81" s="666"/>
      <c r="F81" s="666"/>
      <c r="G81" s="666"/>
      <c r="H81" s="666"/>
      <c r="I81" s="666"/>
      <c r="J81" s="666"/>
      <c r="K81" s="666"/>
      <c r="L81" s="664"/>
      <c r="M81" s="664"/>
      <c r="N81" s="664"/>
      <c r="O81" s="664"/>
      <c r="P81" s="664"/>
      <c r="Q81" s="653"/>
      <c r="R81" s="653"/>
      <c r="S81" s="653"/>
      <c r="T81" s="653"/>
      <c r="U81" s="653"/>
      <c r="V81" s="476"/>
      <c r="W81" s="652"/>
      <c r="X81" s="652"/>
      <c r="Y81" s="652"/>
      <c r="Z81" s="652"/>
      <c r="AA81" s="652"/>
      <c r="AB81" s="652"/>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665"/>
      <c r="C82" s="666"/>
      <c r="D82" s="666"/>
      <c r="E82" s="666"/>
      <c r="F82" s="666"/>
      <c r="G82" s="666"/>
      <c r="H82" s="666"/>
      <c r="I82" s="666"/>
      <c r="J82" s="666"/>
      <c r="K82" s="666"/>
      <c r="L82" s="664"/>
      <c r="M82" s="664"/>
      <c r="N82" s="664"/>
      <c r="O82" s="664"/>
      <c r="P82" s="664"/>
      <c r="Q82" s="653"/>
      <c r="R82" s="653"/>
      <c r="S82" s="653"/>
      <c r="T82" s="653"/>
      <c r="U82" s="653"/>
      <c r="V82" s="476"/>
      <c r="W82" s="652"/>
      <c r="X82" s="652"/>
      <c r="Y82" s="652"/>
      <c r="Z82" s="652"/>
      <c r="AA82" s="652"/>
      <c r="AB82" s="652"/>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665"/>
      <c r="C83" s="666"/>
      <c r="D83" s="666"/>
      <c r="E83" s="666"/>
      <c r="F83" s="666"/>
      <c r="G83" s="666"/>
      <c r="H83" s="666"/>
      <c r="I83" s="666"/>
      <c r="J83" s="666"/>
      <c r="K83" s="666"/>
      <c r="L83" s="664"/>
      <c r="M83" s="664"/>
      <c r="N83" s="664"/>
      <c r="O83" s="664"/>
      <c r="P83" s="664"/>
      <c r="Q83" s="653"/>
      <c r="R83" s="653"/>
      <c r="S83" s="653"/>
      <c r="T83" s="653"/>
      <c r="U83" s="653"/>
      <c r="V83" s="476"/>
      <c r="W83" s="652"/>
      <c r="X83" s="652"/>
      <c r="Y83" s="652"/>
      <c r="Z83" s="652"/>
      <c r="AA83" s="652"/>
      <c r="AB83" s="652"/>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665"/>
      <c r="C84" s="666"/>
      <c r="D84" s="666"/>
      <c r="E84" s="666"/>
      <c r="F84" s="666"/>
      <c r="G84" s="666"/>
      <c r="H84" s="666"/>
      <c r="I84" s="666"/>
      <c r="J84" s="666"/>
      <c r="K84" s="666"/>
      <c r="L84" s="664"/>
      <c r="M84" s="664"/>
      <c r="N84" s="664"/>
      <c r="O84" s="664"/>
      <c r="P84" s="664"/>
      <c r="Q84" s="653"/>
      <c r="R84" s="653"/>
      <c r="S84" s="653"/>
      <c r="T84" s="653"/>
      <c r="U84" s="653"/>
      <c r="V84" s="476"/>
      <c r="W84" s="652"/>
      <c r="X84" s="652"/>
      <c r="Y84" s="652"/>
      <c r="Z84" s="652"/>
      <c r="AA84" s="652"/>
      <c r="AB84" s="652"/>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665"/>
      <c r="C85" s="666"/>
      <c r="D85" s="666"/>
      <c r="E85" s="666"/>
      <c r="F85" s="666"/>
      <c r="G85" s="666"/>
      <c r="H85" s="666"/>
      <c r="I85" s="666"/>
      <c r="J85" s="666"/>
      <c r="K85" s="666"/>
      <c r="L85" s="664"/>
      <c r="M85" s="664"/>
      <c r="N85" s="664"/>
      <c r="O85" s="664"/>
      <c r="P85" s="664"/>
      <c r="Q85" s="653"/>
      <c r="R85" s="653"/>
      <c r="S85" s="653"/>
      <c r="T85" s="653"/>
      <c r="U85" s="653"/>
      <c r="V85" s="476"/>
      <c r="W85" s="652"/>
      <c r="X85" s="652"/>
      <c r="Y85" s="652"/>
      <c r="Z85" s="652"/>
      <c r="AA85" s="652"/>
      <c r="AB85" s="652"/>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665"/>
      <c r="C86" s="666"/>
      <c r="D86" s="666"/>
      <c r="E86" s="666"/>
      <c r="F86" s="666"/>
      <c r="G86" s="666"/>
      <c r="H86" s="666"/>
      <c r="I86" s="666"/>
      <c r="J86" s="666"/>
      <c r="K86" s="666"/>
      <c r="L86" s="664"/>
      <c r="M86" s="664"/>
      <c r="N86" s="664"/>
      <c r="O86" s="664"/>
      <c r="P86" s="664"/>
      <c r="Q86" s="653"/>
      <c r="R86" s="653"/>
      <c r="S86" s="653"/>
      <c r="T86" s="653"/>
      <c r="U86" s="653"/>
      <c r="V86" s="476"/>
      <c r="W86" s="652"/>
      <c r="X86" s="652"/>
      <c r="Y86" s="652"/>
      <c r="Z86" s="652"/>
      <c r="AA86" s="652"/>
      <c r="AB86" s="652"/>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665"/>
      <c r="C87" s="666"/>
      <c r="D87" s="666"/>
      <c r="E87" s="666"/>
      <c r="F87" s="666"/>
      <c r="G87" s="666"/>
      <c r="H87" s="666"/>
      <c r="I87" s="666"/>
      <c r="J87" s="666"/>
      <c r="K87" s="666"/>
      <c r="L87" s="664"/>
      <c r="M87" s="664"/>
      <c r="N87" s="664"/>
      <c r="O87" s="664"/>
      <c r="P87" s="664"/>
      <c r="Q87" s="653"/>
      <c r="R87" s="653"/>
      <c r="S87" s="653"/>
      <c r="T87" s="653"/>
      <c r="U87" s="653"/>
      <c r="V87" s="476"/>
      <c r="W87" s="652"/>
      <c r="X87" s="652"/>
      <c r="Y87" s="652"/>
      <c r="Z87" s="652"/>
      <c r="AA87" s="652"/>
      <c r="AB87" s="652"/>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665"/>
      <c r="C88" s="666"/>
      <c r="D88" s="666"/>
      <c r="E88" s="666"/>
      <c r="F88" s="666"/>
      <c r="G88" s="666"/>
      <c r="H88" s="666"/>
      <c r="I88" s="666"/>
      <c r="J88" s="666"/>
      <c r="K88" s="666"/>
      <c r="L88" s="664"/>
      <c r="M88" s="664"/>
      <c r="N88" s="664"/>
      <c r="O88" s="664"/>
      <c r="P88" s="664"/>
      <c r="Q88" s="653"/>
      <c r="R88" s="653"/>
      <c r="S88" s="653"/>
      <c r="T88" s="653"/>
      <c r="U88" s="653"/>
      <c r="V88" s="476"/>
      <c r="W88" s="652"/>
      <c r="X88" s="652"/>
      <c r="Y88" s="652"/>
      <c r="Z88" s="652"/>
      <c r="AA88" s="652"/>
      <c r="AB88" s="652"/>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665"/>
      <c r="C89" s="666"/>
      <c r="D89" s="666"/>
      <c r="E89" s="666"/>
      <c r="F89" s="666"/>
      <c r="G89" s="666"/>
      <c r="H89" s="666"/>
      <c r="I89" s="666"/>
      <c r="J89" s="666"/>
      <c r="K89" s="666"/>
      <c r="L89" s="664"/>
      <c r="M89" s="664"/>
      <c r="N89" s="664"/>
      <c r="O89" s="664"/>
      <c r="P89" s="664"/>
      <c r="Q89" s="653"/>
      <c r="R89" s="653"/>
      <c r="S89" s="653"/>
      <c r="T89" s="653"/>
      <c r="U89" s="653"/>
      <c r="V89" s="476"/>
      <c r="W89" s="652"/>
      <c r="X89" s="652"/>
      <c r="Y89" s="652"/>
      <c r="Z89" s="652"/>
      <c r="AA89" s="652"/>
      <c r="AB89" s="652"/>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665"/>
      <c r="C90" s="666"/>
      <c r="D90" s="666"/>
      <c r="E90" s="666"/>
      <c r="F90" s="666"/>
      <c r="G90" s="666"/>
      <c r="H90" s="666"/>
      <c r="I90" s="666"/>
      <c r="J90" s="666"/>
      <c r="K90" s="666"/>
      <c r="L90" s="664"/>
      <c r="M90" s="664"/>
      <c r="N90" s="664"/>
      <c r="O90" s="664"/>
      <c r="P90" s="664"/>
      <c r="Q90" s="653"/>
      <c r="R90" s="653"/>
      <c r="S90" s="653"/>
      <c r="T90" s="653"/>
      <c r="U90" s="653"/>
      <c r="V90" s="476"/>
      <c r="W90" s="652"/>
      <c r="X90" s="652"/>
      <c r="Y90" s="652"/>
      <c r="Z90" s="652"/>
      <c r="AA90" s="652"/>
      <c r="AB90" s="652"/>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665"/>
      <c r="C91" s="666"/>
      <c r="D91" s="666"/>
      <c r="E91" s="666"/>
      <c r="F91" s="666"/>
      <c r="G91" s="666"/>
      <c r="H91" s="666"/>
      <c r="I91" s="666"/>
      <c r="J91" s="666"/>
      <c r="K91" s="666"/>
      <c r="L91" s="664"/>
      <c r="M91" s="664"/>
      <c r="N91" s="664"/>
      <c r="O91" s="664"/>
      <c r="P91" s="664"/>
      <c r="Q91" s="653"/>
      <c r="R91" s="653"/>
      <c r="S91" s="653"/>
      <c r="T91" s="653"/>
      <c r="U91" s="653"/>
      <c r="V91" s="476"/>
      <c r="W91" s="652"/>
      <c r="X91" s="652"/>
      <c r="Y91" s="652"/>
      <c r="Z91" s="652"/>
      <c r="AA91" s="652"/>
      <c r="AB91" s="652"/>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665"/>
      <c r="C92" s="666"/>
      <c r="D92" s="666"/>
      <c r="E92" s="666"/>
      <c r="F92" s="666"/>
      <c r="G92" s="666"/>
      <c r="H92" s="666"/>
      <c r="I92" s="666"/>
      <c r="J92" s="666"/>
      <c r="K92" s="666"/>
      <c r="L92" s="664"/>
      <c r="M92" s="664"/>
      <c r="N92" s="664"/>
      <c r="O92" s="664"/>
      <c r="P92" s="664"/>
      <c r="Q92" s="653"/>
      <c r="R92" s="653"/>
      <c r="S92" s="653"/>
      <c r="T92" s="653"/>
      <c r="U92" s="653"/>
      <c r="V92" s="476"/>
      <c r="W92" s="652"/>
      <c r="X92" s="652"/>
      <c r="Y92" s="652"/>
      <c r="Z92" s="652"/>
      <c r="AA92" s="652"/>
      <c r="AB92" s="652"/>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665"/>
      <c r="C93" s="666"/>
      <c r="D93" s="666"/>
      <c r="E93" s="666"/>
      <c r="F93" s="666"/>
      <c r="G93" s="666"/>
      <c r="H93" s="666"/>
      <c r="I93" s="666"/>
      <c r="J93" s="666"/>
      <c r="K93" s="666"/>
      <c r="L93" s="664"/>
      <c r="M93" s="664"/>
      <c r="N93" s="664"/>
      <c r="O93" s="664"/>
      <c r="P93" s="664"/>
      <c r="Q93" s="653"/>
      <c r="R93" s="653"/>
      <c r="S93" s="653"/>
      <c r="T93" s="653"/>
      <c r="U93" s="653"/>
      <c r="V93" s="476"/>
      <c r="W93" s="652"/>
      <c r="X93" s="652"/>
      <c r="Y93" s="652"/>
      <c r="Z93" s="652"/>
      <c r="AA93" s="652"/>
      <c r="AB93" s="652"/>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665"/>
      <c r="C94" s="666"/>
      <c r="D94" s="666"/>
      <c r="E94" s="666"/>
      <c r="F94" s="666"/>
      <c r="G94" s="666"/>
      <c r="H94" s="666"/>
      <c r="I94" s="666"/>
      <c r="J94" s="666"/>
      <c r="K94" s="666"/>
      <c r="L94" s="664"/>
      <c r="M94" s="664"/>
      <c r="N94" s="664"/>
      <c r="O94" s="664"/>
      <c r="P94" s="664"/>
      <c r="Q94" s="653"/>
      <c r="R94" s="653"/>
      <c r="S94" s="653"/>
      <c r="T94" s="653"/>
      <c r="U94" s="653"/>
      <c r="V94" s="476"/>
      <c r="W94" s="652"/>
      <c r="X94" s="652"/>
      <c r="Y94" s="652"/>
      <c r="Z94" s="652"/>
      <c r="AA94" s="652"/>
      <c r="AB94" s="652"/>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665"/>
      <c r="C95" s="666"/>
      <c r="D95" s="666"/>
      <c r="E95" s="666"/>
      <c r="F95" s="666"/>
      <c r="G95" s="666"/>
      <c r="H95" s="666"/>
      <c r="I95" s="666"/>
      <c r="J95" s="666"/>
      <c r="K95" s="666"/>
      <c r="L95" s="664"/>
      <c r="M95" s="664"/>
      <c r="N95" s="664"/>
      <c r="O95" s="664"/>
      <c r="P95" s="664"/>
      <c r="Q95" s="653"/>
      <c r="R95" s="653"/>
      <c r="S95" s="653"/>
      <c r="T95" s="653"/>
      <c r="U95" s="653"/>
      <c r="V95" s="476"/>
      <c r="W95" s="652"/>
      <c r="X95" s="652"/>
      <c r="Y95" s="652"/>
      <c r="Z95" s="652"/>
      <c r="AA95" s="652"/>
      <c r="AB95" s="652"/>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665"/>
      <c r="C96" s="666"/>
      <c r="D96" s="666"/>
      <c r="E96" s="666"/>
      <c r="F96" s="666"/>
      <c r="G96" s="666"/>
      <c r="H96" s="666"/>
      <c r="I96" s="666"/>
      <c r="J96" s="666"/>
      <c r="K96" s="666"/>
      <c r="L96" s="664"/>
      <c r="M96" s="664"/>
      <c r="N96" s="664"/>
      <c r="O96" s="664"/>
      <c r="P96" s="664"/>
      <c r="Q96" s="653"/>
      <c r="R96" s="653"/>
      <c r="S96" s="653"/>
      <c r="T96" s="653"/>
      <c r="U96" s="653"/>
      <c r="V96" s="476"/>
      <c r="W96" s="652"/>
      <c r="X96" s="652"/>
      <c r="Y96" s="652"/>
      <c r="Z96" s="652"/>
      <c r="AA96" s="652"/>
      <c r="AB96" s="652"/>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665"/>
      <c r="C97" s="666"/>
      <c r="D97" s="666"/>
      <c r="E97" s="666"/>
      <c r="F97" s="666"/>
      <c r="G97" s="666"/>
      <c r="H97" s="666"/>
      <c r="I97" s="666"/>
      <c r="J97" s="666"/>
      <c r="K97" s="666"/>
      <c r="L97" s="664"/>
      <c r="M97" s="664"/>
      <c r="N97" s="664"/>
      <c r="O97" s="664"/>
      <c r="P97" s="664"/>
      <c r="Q97" s="653"/>
      <c r="R97" s="653"/>
      <c r="S97" s="653"/>
      <c r="T97" s="653"/>
      <c r="U97" s="653"/>
      <c r="V97" s="476"/>
      <c r="W97" s="652"/>
      <c r="X97" s="652"/>
      <c r="Y97" s="652"/>
      <c r="Z97" s="652"/>
      <c r="AA97" s="652"/>
      <c r="AB97" s="652"/>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665"/>
      <c r="C98" s="666"/>
      <c r="D98" s="666"/>
      <c r="E98" s="666"/>
      <c r="F98" s="666"/>
      <c r="G98" s="666"/>
      <c r="H98" s="666"/>
      <c r="I98" s="666"/>
      <c r="J98" s="666"/>
      <c r="K98" s="666"/>
      <c r="L98" s="664"/>
      <c r="M98" s="664"/>
      <c r="N98" s="664"/>
      <c r="O98" s="664"/>
      <c r="P98" s="664"/>
      <c r="Q98" s="653"/>
      <c r="R98" s="653"/>
      <c r="S98" s="653"/>
      <c r="T98" s="653"/>
      <c r="U98" s="653"/>
      <c r="V98" s="476"/>
      <c r="W98" s="652"/>
      <c r="X98" s="652"/>
      <c r="Y98" s="652"/>
      <c r="Z98" s="652"/>
      <c r="AA98" s="652"/>
      <c r="AB98" s="652"/>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665"/>
      <c r="C99" s="666"/>
      <c r="D99" s="666"/>
      <c r="E99" s="666"/>
      <c r="F99" s="666"/>
      <c r="G99" s="666"/>
      <c r="H99" s="666"/>
      <c r="I99" s="666"/>
      <c r="J99" s="666"/>
      <c r="K99" s="666"/>
      <c r="L99" s="664"/>
      <c r="M99" s="664"/>
      <c r="N99" s="664"/>
      <c r="O99" s="664"/>
      <c r="P99" s="664"/>
      <c r="Q99" s="653"/>
      <c r="R99" s="653"/>
      <c r="S99" s="653"/>
      <c r="T99" s="653"/>
      <c r="U99" s="653"/>
      <c r="V99" s="476"/>
      <c r="W99" s="652"/>
      <c r="X99" s="652"/>
      <c r="Y99" s="652"/>
      <c r="Z99" s="652"/>
      <c r="AA99" s="652"/>
      <c r="AB99" s="652"/>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665"/>
      <c r="C100" s="666"/>
      <c r="D100" s="666"/>
      <c r="E100" s="666"/>
      <c r="F100" s="666"/>
      <c r="G100" s="666"/>
      <c r="H100" s="666"/>
      <c r="I100" s="666"/>
      <c r="J100" s="666"/>
      <c r="K100" s="666"/>
      <c r="L100" s="664"/>
      <c r="M100" s="664"/>
      <c r="N100" s="664"/>
      <c r="O100" s="664"/>
      <c r="P100" s="664"/>
      <c r="Q100" s="653"/>
      <c r="R100" s="653"/>
      <c r="S100" s="653"/>
      <c r="T100" s="653"/>
      <c r="U100" s="653"/>
      <c r="V100" s="476"/>
      <c r="W100" s="652"/>
      <c r="X100" s="652"/>
      <c r="Y100" s="652"/>
      <c r="Z100" s="652"/>
      <c r="AA100" s="652"/>
      <c r="AB100" s="652"/>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665"/>
      <c r="C101" s="666"/>
      <c r="D101" s="666"/>
      <c r="E101" s="666"/>
      <c r="F101" s="666"/>
      <c r="G101" s="666"/>
      <c r="H101" s="666"/>
      <c r="I101" s="666"/>
      <c r="J101" s="666"/>
      <c r="K101" s="666"/>
      <c r="L101" s="664"/>
      <c r="M101" s="664"/>
      <c r="N101" s="664"/>
      <c r="O101" s="664"/>
      <c r="P101" s="664"/>
      <c r="Q101" s="653"/>
      <c r="R101" s="653"/>
      <c r="S101" s="653"/>
      <c r="T101" s="653"/>
      <c r="U101" s="653"/>
      <c r="V101" s="476"/>
      <c r="W101" s="652"/>
      <c r="X101" s="652"/>
      <c r="Y101" s="652"/>
      <c r="Z101" s="652"/>
      <c r="AA101" s="652"/>
      <c r="AB101" s="652"/>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665"/>
      <c r="C102" s="666"/>
      <c r="D102" s="666"/>
      <c r="E102" s="666"/>
      <c r="F102" s="666"/>
      <c r="G102" s="666"/>
      <c r="H102" s="666"/>
      <c r="I102" s="666"/>
      <c r="J102" s="666"/>
      <c r="K102" s="666"/>
      <c r="L102" s="664"/>
      <c r="M102" s="664"/>
      <c r="N102" s="664"/>
      <c r="O102" s="664"/>
      <c r="P102" s="664"/>
      <c r="Q102" s="653"/>
      <c r="R102" s="653"/>
      <c r="S102" s="653"/>
      <c r="T102" s="653"/>
      <c r="U102" s="653"/>
      <c r="V102" s="476"/>
      <c r="W102" s="652"/>
      <c r="X102" s="652"/>
      <c r="Y102" s="652"/>
      <c r="Z102" s="652"/>
      <c r="AA102" s="652"/>
      <c r="AB102" s="652"/>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665"/>
      <c r="C103" s="666"/>
      <c r="D103" s="666"/>
      <c r="E103" s="666"/>
      <c r="F103" s="666"/>
      <c r="G103" s="666"/>
      <c r="H103" s="666"/>
      <c r="I103" s="666"/>
      <c r="J103" s="666"/>
      <c r="K103" s="666"/>
      <c r="L103" s="664"/>
      <c r="M103" s="664"/>
      <c r="N103" s="664"/>
      <c r="O103" s="664"/>
      <c r="P103" s="664"/>
      <c r="Q103" s="653"/>
      <c r="R103" s="653"/>
      <c r="S103" s="653"/>
      <c r="T103" s="653"/>
      <c r="U103" s="653"/>
      <c r="V103" s="476"/>
      <c r="W103" s="652"/>
      <c r="X103" s="652"/>
      <c r="Y103" s="652"/>
      <c r="Z103" s="652"/>
      <c r="AA103" s="652"/>
      <c r="AB103" s="652"/>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665"/>
      <c r="C104" s="666"/>
      <c r="D104" s="666"/>
      <c r="E104" s="666"/>
      <c r="F104" s="666"/>
      <c r="G104" s="666"/>
      <c r="H104" s="666"/>
      <c r="I104" s="666"/>
      <c r="J104" s="666"/>
      <c r="K104" s="666"/>
      <c r="L104" s="664"/>
      <c r="M104" s="664"/>
      <c r="N104" s="664"/>
      <c r="O104" s="664"/>
      <c r="P104" s="664"/>
      <c r="Q104" s="653"/>
      <c r="R104" s="653"/>
      <c r="S104" s="653"/>
      <c r="T104" s="653"/>
      <c r="U104" s="653"/>
      <c r="V104" s="476"/>
      <c r="W104" s="652"/>
      <c r="X104" s="652"/>
      <c r="Y104" s="652"/>
      <c r="Z104" s="652"/>
      <c r="AA104" s="652"/>
      <c r="AB104" s="652"/>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665"/>
      <c r="C105" s="666"/>
      <c r="D105" s="666"/>
      <c r="E105" s="666"/>
      <c r="F105" s="666"/>
      <c r="G105" s="666"/>
      <c r="H105" s="666"/>
      <c r="I105" s="666"/>
      <c r="J105" s="666"/>
      <c r="K105" s="666"/>
      <c r="L105" s="664"/>
      <c r="M105" s="664"/>
      <c r="N105" s="664"/>
      <c r="O105" s="664"/>
      <c r="P105" s="664"/>
      <c r="Q105" s="653"/>
      <c r="R105" s="653"/>
      <c r="S105" s="653"/>
      <c r="T105" s="653"/>
      <c r="U105" s="653"/>
      <c r="V105" s="476"/>
      <c r="W105" s="652"/>
      <c r="X105" s="652"/>
      <c r="Y105" s="652"/>
      <c r="Z105" s="652"/>
      <c r="AA105" s="652"/>
      <c r="AB105" s="652"/>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665"/>
      <c r="C106" s="666"/>
      <c r="D106" s="666"/>
      <c r="E106" s="666"/>
      <c r="F106" s="666"/>
      <c r="G106" s="666"/>
      <c r="H106" s="666"/>
      <c r="I106" s="666"/>
      <c r="J106" s="666"/>
      <c r="K106" s="666"/>
      <c r="L106" s="664"/>
      <c r="M106" s="664"/>
      <c r="N106" s="664"/>
      <c r="O106" s="664"/>
      <c r="P106" s="664"/>
      <c r="Q106" s="653"/>
      <c r="R106" s="653"/>
      <c r="S106" s="653"/>
      <c r="T106" s="653"/>
      <c r="U106" s="653"/>
      <c r="V106" s="476"/>
      <c r="W106" s="652"/>
      <c r="X106" s="652"/>
      <c r="Y106" s="652"/>
      <c r="Z106" s="652"/>
      <c r="AA106" s="652"/>
      <c r="AB106" s="652"/>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665"/>
      <c r="C107" s="666"/>
      <c r="D107" s="666"/>
      <c r="E107" s="666"/>
      <c r="F107" s="666"/>
      <c r="G107" s="666"/>
      <c r="H107" s="666"/>
      <c r="I107" s="666"/>
      <c r="J107" s="666"/>
      <c r="K107" s="666"/>
      <c r="L107" s="664"/>
      <c r="M107" s="664"/>
      <c r="N107" s="664"/>
      <c r="O107" s="664"/>
      <c r="P107" s="664"/>
      <c r="Q107" s="653"/>
      <c r="R107" s="653"/>
      <c r="S107" s="653"/>
      <c r="T107" s="653"/>
      <c r="U107" s="653"/>
      <c r="V107" s="476"/>
      <c r="W107" s="652"/>
      <c r="X107" s="652"/>
      <c r="Y107" s="652"/>
      <c r="Z107" s="652"/>
      <c r="AA107" s="652"/>
      <c r="AB107" s="652"/>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665"/>
      <c r="C108" s="666"/>
      <c r="D108" s="666"/>
      <c r="E108" s="666"/>
      <c r="F108" s="666"/>
      <c r="G108" s="666"/>
      <c r="H108" s="666"/>
      <c r="I108" s="666"/>
      <c r="J108" s="666"/>
      <c r="K108" s="666"/>
      <c r="L108" s="664"/>
      <c r="M108" s="664"/>
      <c r="N108" s="664"/>
      <c r="O108" s="664"/>
      <c r="P108" s="664"/>
      <c r="Q108" s="653"/>
      <c r="R108" s="653"/>
      <c r="S108" s="653"/>
      <c r="T108" s="653"/>
      <c r="U108" s="653"/>
      <c r="V108" s="476"/>
      <c r="W108" s="652"/>
      <c r="X108" s="652"/>
      <c r="Y108" s="652"/>
      <c r="Z108" s="652"/>
      <c r="AA108" s="652"/>
      <c r="AB108" s="652"/>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665"/>
      <c r="C109" s="666"/>
      <c r="D109" s="666"/>
      <c r="E109" s="666"/>
      <c r="F109" s="666"/>
      <c r="G109" s="666"/>
      <c r="H109" s="666"/>
      <c r="I109" s="666"/>
      <c r="J109" s="666"/>
      <c r="K109" s="666"/>
      <c r="L109" s="664"/>
      <c r="M109" s="664"/>
      <c r="N109" s="664"/>
      <c r="O109" s="664"/>
      <c r="P109" s="664"/>
      <c r="Q109" s="653"/>
      <c r="R109" s="653"/>
      <c r="S109" s="653"/>
      <c r="T109" s="653"/>
      <c r="U109" s="653"/>
      <c r="V109" s="476"/>
      <c r="W109" s="652"/>
      <c r="X109" s="652"/>
      <c r="Y109" s="652"/>
      <c r="Z109" s="652"/>
      <c r="AA109" s="652"/>
      <c r="AB109" s="652"/>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665"/>
      <c r="C110" s="666"/>
      <c r="D110" s="666"/>
      <c r="E110" s="666"/>
      <c r="F110" s="666"/>
      <c r="G110" s="666"/>
      <c r="H110" s="666"/>
      <c r="I110" s="666"/>
      <c r="J110" s="666"/>
      <c r="K110" s="666"/>
      <c r="L110" s="664"/>
      <c r="M110" s="664"/>
      <c r="N110" s="664"/>
      <c r="O110" s="664"/>
      <c r="P110" s="664"/>
      <c r="Q110" s="653"/>
      <c r="R110" s="653"/>
      <c r="S110" s="653"/>
      <c r="T110" s="653"/>
      <c r="U110" s="653"/>
      <c r="V110" s="476"/>
      <c r="W110" s="652"/>
      <c r="X110" s="652"/>
      <c r="Y110" s="652"/>
      <c r="Z110" s="652"/>
      <c r="AA110" s="652"/>
      <c r="AB110" s="652"/>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665"/>
      <c r="C111" s="666"/>
      <c r="D111" s="666"/>
      <c r="E111" s="666"/>
      <c r="F111" s="666"/>
      <c r="G111" s="666"/>
      <c r="H111" s="666"/>
      <c r="I111" s="666"/>
      <c r="J111" s="666"/>
      <c r="K111" s="666"/>
      <c r="L111" s="664"/>
      <c r="M111" s="664"/>
      <c r="N111" s="664"/>
      <c r="O111" s="664"/>
      <c r="P111" s="664"/>
      <c r="Q111" s="653"/>
      <c r="R111" s="653"/>
      <c r="S111" s="653"/>
      <c r="T111" s="653"/>
      <c r="U111" s="653"/>
      <c r="V111" s="476"/>
      <c r="W111" s="652"/>
      <c r="X111" s="652"/>
      <c r="Y111" s="652"/>
      <c r="Z111" s="652"/>
      <c r="AA111" s="652"/>
      <c r="AB111" s="652"/>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665"/>
      <c r="C112" s="666"/>
      <c r="D112" s="666"/>
      <c r="E112" s="666"/>
      <c r="F112" s="666"/>
      <c r="G112" s="666"/>
      <c r="H112" s="666"/>
      <c r="I112" s="666"/>
      <c r="J112" s="666"/>
      <c r="K112" s="666"/>
      <c r="L112" s="664"/>
      <c r="M112" s="664"/>
      <c r="N112" s="664"/>
      <c r="O112" s="664"/>
      <c r="P112" s="664"/>
      <c r="Q112" s="653"/>
      <c r="R112" s="653"/>
      <c r="S112" s="653"/>
      <c r="T112" s="653"/>
      <c r="U112" s="653"/>
      <c r="V112" s="476"/>
      <c r="W112" s="652"/>
      <c r="X112" s="652"/>
      <c r="Y112" s="652"/>
      <c r="Z112" s="652"/>
      <c r="AA112" s="652"/>
      <c r="AB112" s="652"/>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665"/>
      <c r="C113" s="666"/>
      <c r="D113" s="666"/>
      <c r="E113" s="666"/>
      <c r="F113" s="666"/>
      <c r="G113" s="666"/>
      <c r="H113" s="666"/>
      <c r="I113" s="666"/>
      <c r="J113" s="666"/>
      <c r="K113" s="666"/>
      <c r="L113" s="664"/>
      <c r="M113" s="664"/>
      <c r="N113" s="664"/>
      <c r="O113" s="664"/>
      <c r="P113" s="664"/>
      <c r="Q113" s="653"/>
      <c r="R113" s="653"/>
      <c r="S113" s="653"/>
      <c r="T113" s="653"/>
      <c r="U113" s="653"/>
      <c r="V113" s="476"/>
      <c r="W113" s="652"/>
      <c r="X113" s="652"/>
      <c r="Y113" s="652"/>
      <c r="Z113" s="652"/>
      <c r="AA113" s="652"/>
      <c r="AB113" s="652"/>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665"/>
      <c r="C114" s="666"/>
      <c r="D114" s="666"/>
      <c r="E114" s="666"/>
      <c r="F114" s="666"/>
      <c r="G114" s="666"/>
      <c r="H114" s="666"/>
      <c r="I114" s="666"/>
      <c r="J114" s="666"/>
      <c r="K114" s="666"/>
      <c r="L114" s="664"/>
      <c r="M114" s="664"/>
      <c r="N114" s="664"/>
      <c r="O114" s="664"/>
      <c r="P114" s="664"/>
      <c r="Q114" s="653"/>
      <c r="R114" s="653"/>
      <c r="S114" s="653"/>
      <c r="T114" s="653"/>
      <c r="U114" s="653"/>
      <c r="V114" s="476"/>
      <c r="W114" s="652"/>
      <c r="X114" s="652"/>
      <c r="Y114" s="652"/>
      <c r="Z114" s="652"/>
      <c r="AA114" s="652"/>
      <c r="AB114" s="652"/>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665"/>
      <c r="C115" s="666"/>
      <c r="D115" s="666"/>
      <c r="E115" s="666"/>
      <c r="F115" s="666"/>
      <c r="G115" s="666"/>
      <c r="H115" s="666"/>
      <c r="I115" s="666"/>
      <c r="J115" s="666"/>
      <c r="K115" s="666"/>
      <c r="L115" s="664"/>
      <c r="M115" s="664"/>
      <c r="N115" s="664"/>
      <c r="O115" s="664"/>
      <c r="P115" s="664"/>
      <c r="Q115" s="653"/>
      <c r="R115" s="653"/>
      <c r="S115" s="653"/>
      <c r="T115" s="653"/>
      <c r="U115" s="653"/>
      <c r="V115" s="476"/>
      <c r="W115" s="652"/>
      <c r="X115" s="652"/>
      <c r="Y115" s="652"/>
      <c r="Z115" s="652"/>
      <c r="AA115" s="652"/>
      <c r="AB115" s="652"/>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665"/>
      <c r="C116" s="666"/>
      <c r="D116" s="666"/>
      <c r="E116" s="666"/>
      <c r="F116" s="666"/>
      <c r="G116" s="666"/>
      <c r="H116" s="666"/>
      <c r="I116" s="666"/>
      <c r="J116" s="666"/>
      <c r="K116" s="666"/>
      <c r="L116" s="664"/>
      <c r="M116" s="664"/>
      <c r="N116" s="664"/>
      <c r="O116" s="664"/>
      <c r="P116" s="664"/>
      <c r="Q116" s="653"/>
      <c r="R116" s="653"/>
      <c r="S116" s="653"/>
      <c r="T116" s="653"/>
      <c r="U116" s="653"/>
      <c r="V116" s="476"/>
      <c r="W116" s="652"/>
      <c r="X116" s="652"/>
      <c r="Y116" s="652"/>
      <c r="Z116" s="652"/>
      <c r="AA116" s="652"/>
      <c r="AB116" s="652"/>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665"/>
      <c r="C117" s="666"/>
      <c r="D117" s="666"/>
      <c r="E117" s="666"/>
      <c r="F117" s="666"/>
      <c r="G117" s="666"/>
      <c r="H117" s="666"/>
      <c r="I117" s="666"/>
      <c r="J117" s="666"/>
      <c r="K117" s="666"/>
      <c r="L117" s="664"/>
      <c r="M117" s="664"/>
      <c r="N117" s="664"/>
      <c r="O117" s="664"/>
      <c r="P117" s="664"/>
      <c r="Q117" s="653"/>
      <c r="R117" s="653"/>
      <c r="S117" s="653"/>
      <c r="T117" s="653"/>
      <c r="U117" s="653"/>
      <c r="V117" s="476"/>
      <c r="W117" s="652"/>
      <c r="X117" s="652"/>
      <c r="Y117" s="652"/>
      <c r="Z117" s="652"/>
      <c r="AA117" s="652"/>
      <c r="AB117" s="652"/>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665"/>
      <c r="C118" s="666"/>
      <c r="D118" s="666"/>
      <c r="E118" s="666"/>
      <c r="F118" s="666"/>
      <c r="G118" s="666"/>
      <c r="H118" s="666"/>
      <c r="I118" s="666"/>
      <c r="J118" s="666"/>
      <c r="K118" s="666"/>
      <c r="L118" s="664"/>
      <c r="M118" s="664"/>
      <c r="N118" s="664"/>
      <c r="O118" s="664"/>
      <c r="P118" s="664"/>
      <c r="Q118" s="653"/>
      <c r="R118" s="653"/>
      <c r="S118" s="653"/>
      <c r="T118" s="653"/>
      <c r="U118" s="653"/>
      <c r="V118" s="476"/>
      <c r="W118" s="652"/>
      <c r="X118" s="652"/>
      <c r="Y118" s="652"/>
      <c r="Z118" s="652"/>
      <c r="AA118" s="652"/>
      <c r="AB118" s="652"/>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665"/>
      <c r="C119" s="666"/>
      <c r="D119" s="666"/>
      <c r="E119" s="666"/>
      <c r="F119" s="666"/>
      <c r="G119" s="666"/>
      <c r="H119" s="666"/>
      <c r="I119" s="666"/>
      <c r="J119" s="666"/>
      <c r="K119" s="666"/>
      <c r="L119" s="664"/>
      <c r="M119" s="664"/>
      <c r="N119" s="664"/>
      <c r="O119" s="664"/>
      <c r="P119" s="664"/>
      <c r="Q119" s="653"/>
      <c r="R119" s="653"/>
      <c r="S119" s="653"/>
      <c r="T119" s="653"/>
      <c r="U119" s="653"/>
      <c r="V119" s="476"/>
      <c r="W119" s="652"/>
      <c r="X119" s="652"/>
      <c r="Y119" s="652"/>
      <c r="Z119" s="652"/>
      <c r="AA119" s="652"/>
      <c r="AB119" s="652"/>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665"/>
      <c r="C120" s="666"/>
      <c r="D120" s="666"/>
      <c r="E120" s="666"/>
      <c r="F120" s="666"/>
      <c r="G120" s="666"/>
      <c r="H120" s="666"/>
      <c r="I120" s="666"/>
      <c r="J120" s="666"/>
      <c r="K120" s="666"/>
      <c r="L120" s="664"/>
      <c r="M120" s="664"/>
      <c r="N120" s="664"/>
      <c r="O120" s="664"/>
      <c r="P120" s="664"/>
      <c r="Q120" s="653"/>
      <c r="R120" s="653"/>
      <c r="S120" s="653"/>
      <c r="T120" s="653"/>
      <c r="U120" s="653"/>
      <c r="V120" s="476"/>
      <c r="W120" s="652"/>
      <c r="X120" s="652"/>
      <c r="Y120" s="652"/>
      <c r="Z120" s="652"/>
      <c r="AA120" s="652"/>
      <c r="AB120" s="652"/>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665"/>
      <c r="C121" s="666"/>
      <c r="D121" s="666"/>
      <c r="E121" s="666"/>
      <c r="F121" s="666"/>
      <c r="G121" s="666"/>
      <c r="H121" s="666"/>
      <c r="I121" s="666"/>
      <c r="J121" s="666"/>
      <c r="K121" s="666"/>
      <c r="L121" s="664"/>
      <c r="M121" s="664"/>
      <c r="N121" s="664"/>
      <c r="O121" s="664"/>
      <c r="P121" s="664"/>
      <c r="Q121" s="653"/>
      <c r="R121" s="653"/>
      <c r="S121" s="653"/>
      <c r="T121" s="653"/>
      <c r="U121" s="653"/>
      <c r="V121" s="476"/>
      <c r="W121" s="652"/>
      <c r="X121" s="652"/>
      <c r="Y121" s="652"/>
      <c r="Z121" s="652"/>
      <c r="AA121" s="652"/>
      <c r="AB121" s="652"/>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665"/>
      <c r="C122" s="666"/>
      <c r="D122" s="666"/>
      <c r="E122" s="666"/>
      <c r="F122" s="666"/>
      <c r="G122" s="666"/>
      <c r="H122" s="666"/>
      <c r="I122" s="666"/>
      <c r="J122" s="666"/>
      <c r="K122" s="666"/>
      <c r="L122" s="664"/>
      <c r="M122" s="664"/>
      <c r="N122" s="664"/>
      <c r="O122" s="664"/>
      <c r="P122" s="664"/>
      <c r="Q122" s="653"/>
      <c r="R122" s="653"/>
      <c r="S122" s="653"/>
      <c r="T122" s="653"/>
      <c r="U122" s="653"/>
      <c r="V122" s="476"/>
      <c r="W122" s="652"/>
      <c r="X122" s="652"/>
      <c r="Y122" s="652"/>
      <c r="Z122" s="652"/>
      <c r="AA122" s="652"/>
      <c r="AB122" s="652"/>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665"/>
      <c r="C123" s="666"/>
      <c r="D123" s="666"/>
      <c r="E123" s="666"/>
      <c r="F123" s="666"/>
      <c r="G123" s="666"/>
      <c r="H123" s="666"/>
      <c r="I123" s="666"/>
      <c r="J123" s="666"/>
      <c r="K123" s="666"/>
      <c r="L123" s="664"/>
      <c r="M123" s="664"/>
      <c r="N123" s="664"/>
      <c r="O123" s="664"/>
      <c r="P123" s="664"/>
      <c r="Q123" s="653"/>
      <c r="R123" s="653"/>
      <c r="S123" s="653"/>
      <c r="T123" s="653"/>
      <c r="U123" s="653"/>
      <c r="V123" s="476"/>
      <c r="W123" s="652"/>
      <c r="X123" s="652"/>
      <c r="Y123" s="652"/>
      <c r="Z123" s="652"/>
      <c r="AA123" s="652"/>
      <c r="AB123" s="652"/>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665"/>
      <c r="C124" s="666"/>
      <c r="D124" s="666"/>
      <c r="E124" s="666"/>
      <c r="F124" s="666"/>
      <c r="G124" s="666"/>
      <c r="H124" s="666"/>
      <c r="I124" s="666"/>
      <c r="J124" s="666"/>
      <c r="K124" s="666"/>
      <c r="L124" s="664"/>
      <c r="M124" s="664"/>
      <c r="N124" s="664"/>
      <c r="O124" s="664"/>
      <c r="P124" s="664"/>
      <c r="Q124" s="653"/>
      <c r="R124" s="653"/>
      <c r="S124" s="653"/>
      <c r="T124" s="653"/>
      <c r="U124" s="653"/>
      <c r="V124" s="476"/>
      <c r="W124" s="652"/>
      <c r="X124" s="652"/>
      <c r="Y124" s="652"/>
      <c r="Z124" s="652"/>
      <c r="AA124" s="652"/>
      <c r="AB124" s="652"/>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665"/>
      <c r="C125" s="666"/>
      <c r="D125" s="666"/>
      <c r="E125" s="666"/>
      <c r="F125" s="666"/>
      <c r="G125" s="666"/>
      <c r="H125" s="666"/>
      <c r="I125" s="666"/>
      <c r="J125" s="666"/>
      <c r="K125" s="666"/>
      <c r="L125" s="664"/>
      <c r="M125" s="664"/>
      <c r="N125" s="664"/>
      <c r="O125" s="664"/>
      <c r="P125" s="664"/>
      <c r="Q125" s="653"/>
      <c r="R125" s="653"/>
      <c r="S125" s="653"/>
      <c r="T125" s="653"/>
      <c r="U125" s="653"/>
      <c r="V125" s="476"/>
      <c r="W125" s="652"/>
      <c r="X125" s="652"/>
      <c r="Y125" s="652"/>
      <c r="Z125" s="652"/>
      <c r="AA125" s="652"/>
      <c r="AB125" s="652"/>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665"/>
      <c r="C126" s="666"/>
      <c r="D126" s="666"/>
      <c r="E126" s="666"/>
      <c r="F126" s="666"/>
      <c r="G126" s="666"/>
      <c r="H126" s="666"/>
      <c r="I126" s="666"/>
      <c r="J126" s="666"/>
      <c r="K126" s="666"/>
      <c r="L126" s="664"/>
      <c r="M126" s="664"/>
      <c r="N126" s="664"/>
      <c r="O126" s="664"/>
      <c r="P126" s="664"/>
      <c r="Q126" s="653"/>
      <c r="R126" s="653"/>
      <c r="S126" s="653"/>
      <c r="T126" s="653"/>
      <c r="U126" s="653"/>
      <c r="V126" s="476"/>
      <c r="W126" s="652"/>
      <c r="X126" s="652"/>
      <c r="Y126" s="652"/>
      <c r="Z126" s="652"/>
      <c r="AA126" s="652"/>
      <c r="AB126" s="652"/>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665"/>
      <c r="C127" s="666"/>
      <c r="D127" s="666"/>
      <c r="E127" s="666"/>
      <c r="F127" s="666"/>
      <c r="G127" s="666"/>
      <c r="H127" s="666"/>
      <c r="I127" s="666"/>
      <c r="J127" s="666"/>
      <c r="K127" s="666"/>
      <c r="L127" s="664"/>
      <c r="M127" s="664"/>
      <c r="N127" s="664"/>
      <c r="O127" s="664"/>
      <c r="P127" s="664"/>
      <c r="Q127" s="653"/>
      <c r="R127" s="653"/>
      <c r="S127" s="653"/>
      <c r="T127" s="653"/>
      <c r="U127" s="653"/>
      <c r="V127" s="476"/>
      <c r="W127" s="652"/>
      <c r="X127" s="652"/>
      <c r="Y127" s="652"/>
      <c r="Z127" s="652"/>
      <c r="AA127" s="652"/>
      <c r="AB127" s="652"/>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665"/>
      <c r="C128" s="666"/>
      <c r="D128" s="666"/>
      <c r="E128" s="666"/>
      <c r="F128" s="666"/>
      <c r="G128" s="666"/>
      <c r="H128" s="666"/>
      <c r="I128" s="666"/>
      <c r="J128" s="666"/>
      <c r="K128" s="666"/>
      <c r="L128" s="664"/>
      <c r="M128" s="664"/>
      <c r="N128" s="664"/>
      <c r="O128" s="664"/>
      <c r="P128" s="664"/>
      <c r="Q128" s="653"/>
      <c r="R128" s="653"/>
      <c r="S128" s="653"/>
      <c r="T128" s="653"/>
      <c r="U128" s="653"/>
      <c r="V128" s="476"/>
      <c r="W128" s="652"/>
      <c r="X128" s="652"/>
      <c r="Y128" s="652"/>
      <c r="Z128" s="652"/>
      <c r="AA128" s="652"/>
      <c r="AB128" s="652"/>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665"/>
      <c r="C129" s="666"/>
      <c r="D129" s="666"/>
      <c r="E129" s="666"/>
      <c r="F129" s="666"/>
      <c r="G129" s="666"/>
      <c r="H129" s="666"/>
      <c r="I129" s="666"/>
      <c r="J129" s="666"/>
      <c r="K129" s="666"/>
      <c r="L129" s="664"/>
      <c r="M129" s="664"/>
      <c r="N129" s="664"/>
      <c r="O129" s="664"/>
      <c r="P129" s="664"/>
      <c r="Q129" s="653"/>
      <c r="R129" s="653"/>
      <c r="S129" s="653"/>
      <c r="T129" s="653"/>
      <c r="U129" s="653"/>
      <c r="V129" s="476"/>
      <c r="W129" s="652"/>
      <c r="X129" s="652"/>
      <c r="Y129" s="652"/>
      <c r="Z129" s="652"/>
      <c r="AA129" s="652"/>
      <c r="AB129" s="652"/>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665"/>
      <c r="C130" s="666"/>
      <c r="D130" s="666"/>
      <c r="E130" s="666"/>
      <c r="F130" s="666"/>
      <c r="G130" s="666"/>
      <c r="H130" s="666"/>
      <c r="I130" s="666"/>
      <c r="J130" s="666"/>
      <c r="K130" s="666"/>
      <c r="L130" s="664"/>
      <c r="M130" s="664"/>
      <c r="N130" s="664"/>
      <c r="O130" s="664"/>
      <c r="P130" s="664"/>
      <c r="Q130" s="653"/>
      <c r="R130" s="653"/>
      <c r="S130" s="653"/>
      <c r="T130" s="653"/>
      <c r="U130" s="653"/>
      <c r="V130" s="476"/>
      <c r="W130" s="652"/>
      <c r="X130" s="652"/>
      <c r="Y130" s="652"/>
      <c r="Z130" s="652"/>
      <c r="AA130" s="652"/>
      <c r="AB130" s="652"/>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665"/>
      <c r="C131" s="666"/>
      <c r="D131" s="666"/>
      <c r="E131" s="666"/>
      <c r="F131" s="666"/>
      <c r="G131" s="666"/>
      <c r="H131" s="666"/>
      <c r="I131" s="666"/>
      <c r="J131" s="666"/>
      <c r="K131" s="666"/>
      <c r="L131" s="664"/>
      <c r="M131" s="664"/>
      <c r="N131" s="664"/>
      <c r="O131" s="664"/>
      <c r="P131" s="664"/>
      <c r="Q131" s="653"/>
      <c r="R131" s="653"/>
      <c r="S131" s="653"/>
      <c r="T131" s="653"/>
      <c r="U131" s="653"/>
      <c r="V131" s="476"/>
      <c r="W131" s="652"/>
      <c r="X131" s="652"/>
      <c r="Y131" s="652"/>
      <c r="Z131" s="652"/>
      <c r="AA131" s="652"/>
      <c r="AB131" s="652"/>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665"/>
      <c r="C132" s="666"/>
      <c r="D132" s="666"/>
      <c r="E132" s="666"/>
      <c r="F132" s="666"/>
      <c r="G132" s="666"/>
      <c r="H132" s="666"/>
      <c r="I132" s="666"/>
      <c r="J132" s="666"/>
      <c r="K132" s="666"/>
      <c r="L132" s="664"/>
      <c r="M132" s="664"/>
      <c r="N132" s="664"/>
      <c r="O132" s="664"/>
      <c r="P132" s="664"/>
      <c r="Q132" s="653"/>
      <c r="R132" s="653"/>
      <c r="S132" s="653"/>
      <c r="T132" s="653"/>
      <c r="U132" s="653"/>
      <c r="V132" s="476"/>
      <c r="W132" s="652"/>
      <c r="X132" s="652"/>
      <c r="Y132" s="652"/>
      <c r="Z132" s="652"/>
      <c r="AA132" s="652"/>
      <c r="AB132" s="652"/>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665"/>
      <c r="C133" s="666"/>
      <c r="D133" s="666"/>
      <c r="E133" s="666"/>
      <c r="F133" s="666"/>
      <c r="G133" s="666"/>
      <c r="H133" s="666"/>
      <c r="I133" s="666"/>
      <c r="J133" s="666"/>
      <c r="K133" s="666"/>
      <c r="L133" s="664"/>
      <c r="M133" s="664"/>
      <c r="N133" s="664"/>
      <c r="O133" s="664"/>
      <c r="P133" s="664"/>
      <c r="Q133" s="653"/>
      <c r="R133" s="653"/>
      <c r="S133" s="653"/>
      <c r="T133" s="653"/>
      <c r="U133" s="653"/>
      <c r="V133" s="476"/>
      <c r="W133" s="652"/>
      <c r="X133" s="652"/>
      <c r="Y133" s="652"/>
      <c r="Z133" s="652"/>
      <c r="AA133" s="652"/>
      <c r="AB133" s="652"/>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665"/>
      <c r="C134" s="666"/>
      <c r="D134" s="666"/>
      <c r="E134" s="666"/>
      <c r="F134" s="666"/>
      <c r="G134" s="666"/>
      <c r="H134" s="666"/>
      <c r="I134" s="666"/>
      <c r="J134" s="666"/>
      <c r="K134" s="666"/>
      <c r="L134" s="664"/>
      <c r="M134" s="664"/>
      <c r="N134" s="664"/>
      <c r="O134" s="664"/>
      <c r="P134" s="664"/>
      <c r="Q134" s="653"/>
      <c r="R134" s="653"/>
      <c r="S134" s="653"/>
      <c r="T134" s="653"/>
      <c r="U134" s="653"/>
      <c r="V134" s="476"/>
      <c r="W134" s="652"/>
      <c r="X134" s="652"/>
      <c r="Y134" s="652"/>
      <c r="Z134" s="652"/>
      <c r="AA134" s="652"/>
      <c r="AB134" s="652"/>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665"/>
      <c r="C135" s="666"/>
      <c r="D135" s="666"/>
      <c r="E135" s="666"/>
      <c r="F135" s="666"/>
      <c r="G135" s="666"/>
      <c r="H135" s="666"/>
      <c r="I135" s="666"/>
      <c r="J135" s="666"/>
      <c r="K135" s="666"/>
      <c r="L135" s="664"/>
      <c r="M135" s="664"/>
      <c r="N135" s="664"/>
      <c r="O135" s="664"/>
      <c r="P135" s="664"/>
      <c r="Q135" s="653"/>
      <c r="R135" s="653"/>
      <c r="S135" s="653"/>
      <c r="T135" s="653"/>
      <c r="U135" s="653"/>
      <c r="V135" s="476"/>
      <c r="W135" s="652"/>
      <c r="X135" s="652"/>
      <c r="Y135" s="652"/>
      <c r="Z135" s="652"/>
      <c r="AA135" s="652"/>
      <c r="AB135" s="652"/>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665"/>
      <c r="C136" s="666"/>
      <c r="D136" s="666"/>
      <c r="E136" s="666"/>
      <c r="F136" s="666"/>
      <c r="G136" s="666"/>
      <c r="H136" s="666"/>
      <c r="I136" s="666"/>
      <c r="J136" s="666"/>
      <c r="K136" s="666"/>
      <c r="L136" s="664"/>
      <c r="M136" s="664"/>
      <c r="N136" s="664"/>
      <c r="O136" s="664"/>
      <c r="P136" s="664"/>
      <c r="Q136" s="653"/>
      <c r="R136" s="653"/>
      <c r="S136" s="653"/>
      <c r="T136" s="653"/>
      <c r="U136" s="653"/>
      <c r="V136" s="476"/>
      <c r="W136" s="652"/>
      <c r="X136" s="652"/>
      <c r="Y136" s="652"/>
      <c r="Z136" s="652"/>
      <c r="AA136" s="652"/>
      <c r="AB136" s="652"/>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665"/>
      <c r="C137" s="666"/>
      <c r="D137" s="666"/>
      <c r="E137" s="666"/>
      <c r="F137" s="666"/>
      <c r="G137" s="666"/>
      <c r="H137" s="666"/>
      <c r="I137" s="666"/>
      <c r="J137" s="666"/>
      <c r="K137" s="666"/>
      <c r="L137" s="664"/>
      <c r="M137" s="664"/>
      <c r="N137" s="664"/>
      <c r="O137" s="664"/>
      <c r="P137" s="664"/>
      <c r="Q137" s="653"/>
      <c r="R137" s="653"/>
      <c r="S137" s="653"/>
      <c r="T137" s="653"/>
      <c r="U137" s="653"/>
      <c r="V137" s="476"/>
      <c r="W137" s="652"/>
      <c r="X137" s="652"/>
      <c r="Y137" s="652"/>
      <c r="Z137" s="652"/>
      <c r="AA137" s="652"/>
      <c r="AB137" s="652"/>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665"/>
      <c r="C138" s="666"/>
      <c r="D138" s="666"/>
      <c r="E138" s="666"/>
      <c r="F138" s="666"/>
      <c r="G138" s="666"/>
      <c r="H138" s="666"/>
      <c r="I138" s="666"/>
      <c r="J138" s="666"/>
      <c r="K138" s="666"/>
      <c r="L138" s="664"/>
      <c r="M138" s="664"/>
      <c r="N138" s="664"/>
      <c r="O138" s="664"/>
      <c r="P138" s="664"/>
      <c r="Q138" s="653"/>
      <c r="R138" s="653"/>
      <c r="S138" s="653"/>
      <c r="T138" s="653"/>
      <c r="U138" s="653"/>
      <c r="V138" s="476"/>
      <c r="W138" s="652"/>
      <c r="X138" s="652"/>
      <c r="Y138" s="652"/>
      <c r="Z138" s="652"/>
      <c r="AA138" s="652"/>
      <c r="AB138" s="652"/>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665"/>
      <c r="C139" s="666"/>
      <c r="D139" s="666"/>
      <c r="E139" s="666"/>
      <c r="F139" s="666"/>
      <c r="G139" s="666"/>
      <c r="H139" s="666"/>
      <c r="I139" s="666"/>
      <c r="J139" s="666"/>
      <c r="K139" s="666"/>
      <c r="L139" s="664"/>
      <c r="M139" s="664"/>
      <c r="N139" s="664"/>
      <c r="O139" s="664"/>
      <c r="P139" s="664"/>
      <c r="Q139" s="653"/>
      <c r="R139" s="653"/>
      <c r="S139" s="653"/>
      <c r="T139" s="653"/>
      <c r="U139" s="653"/>
      <c r="V139" s="476"/>
      <c r="W139" s="652"/>
      <c r="X139" s="652"/>
      <c r="Y139" s="652"/>
      <c r="Z139" s="652"/>
      <c r="AA139" s="652"/>
      <c r="AB139" s="652"/>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M1" zoomScale="120" zoomScaleNormal="120" zoomScaleSheetLayoutView="120"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塩尻市</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98632914</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32052384</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2506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2506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2506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2506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2506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2506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2506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2506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2506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2506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2506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塩尻市</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13629944</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4490379</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塩尻市</v>
      </c>
      <c r="H12" s="455" t="str">
        <f>IF(基本情報入力シート!Q40="", "", 基本情報入力シート!Q40)</f>
        <v>長野県</v>
      </c>
      <c r="I12" s="455" t="str">
        <f>IF(基本情報入力シート!V40="", "", 基本情報入力シート!V40)</f>
        <v>塩尻市</v>
      </c>
      <c r="J12" s="455" t="str">
        <f>IF(基本情報入力シート!W40="", "", 基本情報入力シート!W40)</f>
        <v>○○デイサービス</v>
      </c>
      <c r="K12" s="455" t="str">
        <f>IF(基本情報入力シート!Z40="", "", 基本情報入力シート!Z40)</f>
        <v>地域密着型通所介護</v>
      </c>
      <c r="L12" s="101">
        <f>IF(基本情報入力シート!AF40=0, "",基本情報入力シート!AF40)</f>
        <v>1750000</v>
      </c>
      <c r="M12" s="142">
        <f>IF(基本情報入力シート!AG40="","",基本情報入力シート!AG40)</f>
        <v>10.14</v>
      </c>
      <c r="N12" s="136" t="s">
        <v>367</v>
      </c>
      <c r="O12" s="155">
        <f>IFERROR(VLOOKUP(K12,【参考】数式用!$A$2:$F$57,MATCH(N12,【参考】数式用!$C$3:$F$3,0)+2,0),"")</f>
        <v>9.1999999999999985E-2</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3265080</v>
      </c>
      <c r="AC12" s="460">
        <f>IFERROR(ROUNDDOWN(ROUNDDOWN(ROUND(L12*VLOOKUP(K12,【参考】数式用!$A$4:$F$57,MATCH("処遇改善加算Ⅳ",【参考】数式用!$C$3:$F$3,0)+2,0),0)*M12,0)*Z12*0.5,0), "")</f>
        <v>1135680</v>
      </c>
      <c r="AD12" s="156" t="s">
        <v>2507</v>
      </c>
      <c r="AE12" s="157" t="s">
        <v>2507</v>
      </c>
      <c r="AF12" s="157" t="s">
        <v>2507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地域密着型通所介護Ⅴ</v>
      </c>
      <c r="AY12" s="547" t="str">
        <f>IF(AND(AN12="加算対象",N12="処遇改善加算Ⅰ"),"AI列に色付け","")</f>
        <v>AI列に色付け</v>
      </c>
      <c r="AZ12" s="547" t="str">
        <f>IF(AND(N12="処遇改善加算Ⅰ",AI12= ""), "未入力","入力済")</f>
        <v>入力済</v>
      </c>
      <c r="BA12" s="546" t="str">
        <f>IFERROR(VLOOKUP(K12,【参考】数式用!$AX$3:$AY$56, 2, FALSE), "")</f>
        <v>地域密着型通所介護R8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塩尻市</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塩尻市</v>
      </c>
      <c r="J13" s="455" t="str">
        <f>IF(基本情報入力シート!W41="", "", 基本情報入力シート!W41)</f>
        <v>○○ホームヘルプ</v>
      </c>
      <c r="K13" s="455" t="str">
        <f>IF(基本情報入力シート!Z41="", "", 基本情報入力シート!Z41)</f>
        <v>訪問介護</v>
      </c>
      <c r="L13" s="101">
        <f>IF(基本情報入力シート!AF41=0, "",基本情報入力シート!AF41)</f>
        <v>2266000</v>
      </c>
      <c r="M13" s="142">
        <f>IF(基本情報入力シート!AG41="","",基本情報入力シート!AG41)</f>
        <v>10.210000000000001</v>
      </c>
      <c r="N13" s="136" t="s">
        <v>368</v>
      </c>
      <c r="O13" s="155">
        <f>IFERROR(VLOOKUP(K13,【参考】数式用!$A$2:$F$57,MATCH(N13,【参考】数式用!$C$3:$F$3,0)+2,0),"")</f>
        <v>0.224</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10364864</v>
      </c>
      <c r="AC13" s="460">
        <f>IFERROR(ROUNDDOWN(ROUNDDOWN(ROUND(L13*VLOOKUP(K13,【参考】数式用!$A$4:$F$57,MATCH("処遇改善加算Ⅳ",【参考】数式用!$C$3:$F$3,0)+2,0),0)*M13,0)*Z13*0.5,0), "")</f>
        <v>3354699</v>
      </c>
      <c r="AD13" s="156" t="s">
        <v>2507</v>
      </c>
      <c r="AE13" s="157" t="s">
        <v>2507</v>
      </c>
      <c r="AF13" s="157" t="s">
        <v>2507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訪問介護Ⅴ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訪問介護R8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長野県</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t="s">
        <v>369</v>
      </c>
      <c r="O14" s="155" t="str">
        <f>IFERROR(VLOOKUP(K14,【参考】数式用!$A$2:$F$57,MATCH(N14,【参考】数式用!$C$3:$F$3,0)+2,0),"")</f>
        <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t="str">
        <f>IFERROR(ROUNDDOWN(ROUND(L14*O14,0)*M14,0)*Z14,"")</f>
        <v/>
      </c>
      <c r="AC14" s="460" t="str">
        <f>IFERROR(ROUNDDOWN(ROUNDDOWN(ROUND(L14*VLOOKUP(K14,【参考】数式用!$A$4:$F$57,MATCH("処遇改善加算Ⅳ",【参考】数式用!$C$3:$F$3,0)+2,0),0)*M14,0)*Z14*0.5,0), "")</f>
        <v/>
      </c>
      <c r="AD14" s="156" t="s">
        <v>2507</v>
      </c>
      <c r="AE14" s="157" t="s">
        <v>430</v>
      </c>
      <c r="AF14" s="157" t="s">
        <v>430</v>
      </c>
      <c r="AG14" s="158"/>
      <c r="AH14" s="159"/>
      <c r="AI14" s="161"/>
      <c r="AJ14" s="161" t="s">
        <v>405</v>
      </c>
      <c r="AK14" s="541" t="str">
        <f t="shared" si="1"/>
        <v/>
      </c>
      <c r="AL14" s="542" t="str">
        <f t="shared" si="2"/>
        <v/>
      </c>
      <c r="AM14" s="543"/>
      <c r="AN14" s="547" t="str">
        <f>IFERROR(VLOOKUP(K14,【参考】数式用!$A$2:$N$57,14,FALSE),"")</f>
        <v/>
      </c>
      <c r="AO14" s="547" t="str">
        <f t="shared" si="3"/>
        <v/>
      </c>
      <c r="AP14" s="546" t="str">
        <f t="shared" si="4"/>
        <v/>
      </c>
      <c r="AQ14" s="546" t="str">
        <f t="shared" si="5"/>
        <v>入力済</v>
      </c>
      <c r="AR14" s="547" t="str">
        <f t="shared" si="6"/>
        <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
      </c>
      <c r="AY14" s="547" t="str">
        <f t="shared" si="12"/>
        <v/>
      </c>
      <c r="AZ14" s="547" t="str">
        <f t="shared" si="13"/>
        <v>入力済</v>
      </c>
      <c r="BA14" s="546" t="str">
        <f>IFERROR(VLOOKUP(K14,【参考】数式用!$AX$3:$AY$56, 2, FALSE), "")</f>
        <v/>
      </c>
      <c r="BB14" s="547" t="str">
        <f t="shared" si="14"/>
        <v>AJ列に色付け</v>
      </c>
      <c r="BC14" s="647" t="str">
        <f t="shared" si="15"/>
        <v>入力済</v>
      </c>
      <c r="BD14" s="547" t="str">
        <f t="shared" ref="BD14:BD77" si="17">IF(BB14="AJ列に色付け","入力必要","")</f>
        <v>入力必要</v>
      </c>
      <c r="BE14" s="547" t="str">
        <f t="shared" si="0"/>
        <v/>
      </c>
      <c r="BF14" s="514"/>
      <c r="BG14" s="514"/>
      <c r="BH14" s="633" t="e">
        <f>VLOOKUP(K14,【参考】数式用!$A$2:$O$57,15,FALSE)</f>
        <v>#N/A</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t="s">
        <v>370</v>
      </c>
      <c r="O15" s="155" t="str">
        <f>IFERROR(VLOOKUP(K15,【参考】数式用!$A$2:$F$57,MATCH(N15,【参考】数式用!$C$3:$F$3,0)+2,0),"")</f>
        <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
      </c>
      <c r="AO15" s="547" t="str">
        <f t="shared" si="3"/>
        <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
      </c>
      <c r="AY15" s="547" t="str">
        <f t="shared" si="12"/>
        <v/>
      </c>
      <c r="AZ15" s="547" t="str">
        <f t="shared" ref="AZ15" si="22">IF(AND(N15="処遇改善加算Ⅰ", AI15=""), "未入力","入力済")</f>
        <v>入力済</v>
      </c>
      <c r="BA15" s="546" t="str">
        <f>IFERROR(VLOOKUP(K15,【参考】数式用!$AX$3:$AY$56, 2, FALSE), "")</f>
        <v/>
      </c>
      <c r="BB15" s="547" t="str">
        <f t="shared" si="14"/>
        <v>AJ列に色付け</v>
      </c>
      <c r="BC15" s="647" t="str">
        <f t="shared" si="15"/>
        <v>入力済</v>
      </c>
      <c r="BD15" s="547" t="str">
        <f t="shared" si="17"/>
        <v>入力必要</v>
      </c>
      <c r="BE15" s="547" t="str">
        <f t="shared" si="0"/>
        <v/>
      </c>
      <c r="BF15" s="514"/>
      <c r="BG15" s="514"/>
      <c r="BH15" s="633" t="e">
        <f>VLOOKUP(K15,【参考】数式用!$A$2:$O$57,15,FALSE)</f>
        <v>#N/A</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
      </c>
      <c r="BB16" s="547" t="str">
        <f t="shared" si="14"/>
        <v/>
      </c>
      <c r="BC16" s="647" t="str">
        <f t="shared" si="15"/>
        <v>入力済</v>
      </c>
      <c r="BD16" s="547" t="str">
        <f t="shared" si="17"/>
        <v/>
      </c>
      <c r="BE16" s="547" t="str">
        <f t="shared" si="0"/>
        <v/>
      </c>
      <c r="BF16" s="514"/>
      <c r="BG16" s="514"/>
      <c r="BH16" s="633" t="e">
        <f>VLOOKUP(K16,【参考】数式用!$A$2:$O$57,15,FALSE)</f>
        <v>#N/A</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
      </c>
      <c r="BB17" s="547" t="str">
        <f t="shared" si="14"/>
        <v/>
      </c>
      <c r="BC17" s="647" t="str">
        <f t="shared" si="15"/>
        <v>入力済</v>
      </c>
      <c r="BD17" s="547" t="str">
        <f t="shared" si="17"/>
        <v/>
      </c>
      <c r="BE17" s="547" t="str">
        <f t="shared" si="0"/>
        <v/>
      </c>
      <c r="BH17" s="633" t="e">
        <f>VLOOKUP(K17,【参考】数式用!$A$2:$O$57,15,FALSE)</f>
        <v>#N/A</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tabSelected="1"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塩尻市</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85002970</v>
      </c>
      <c r="L6" s="989">
        <f>IFERROR(SUMIF($AN$12:$AN$111,"加算対象",$AB12:$AB111),"")</f>
        <v>85002970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27562005</v>
      </c>
      <c r="L7" s="989">
        <f>IFERROR(SUMIF($AN$12:$AN$111,"加算対象",$AC12:$AC111),"")</f>
        <v>27562005</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塩尻市</v>
      </c>
      <c r="H12" s="455" t="str">
        <f>IF(基本情報入力シート!Q40="", "", 基本情報入力シート!Q40)</f>
        <v>長野県</v>
      </c>
      <c r="I12" s="455" t="str">
        <f>IF(基本情報入力シート!V40="", "", 基本情報入力シート!V40)</f>
        <v>塩尻市</v>
      </c>
      <c r="J12" s="455" t="str">
        <f>IF(基本情報入力シート!W40="", "", 基本情報入力シート!W40)</f>
        <v>○○デイサービス</v>
      </c>
      <c r="K12" s="455" t="str">
        <f>IF(基本情報入力シート!Z40="", "", 基本情報入力シート!Z40)</f>
        <v>地域密着型通所介護</v>
      </c>
      <c r="L12" s="101">
        <f>IF(基本情報入力シート!AF40=0, "",基本情報入力シート!AF40)</f>
        <v>1750000</v>
      </c>
      <c r="M12" s="142">
        <f>IF(AND(基本情報入力シート!AG40="",基本情報入力シート!AG40=""), "", 基本情報入力シート!AG40)</f>
        <v>10.14</v>
      </c>
      <c r="N12" s="136" t="s">
        <v>2508</v>
      </c>
      <c r="O12" s="155">
        <f>IFERROR(VLOOKUP(K12,【参考】数式用!$A$2:$M$57,MATCH(N12,【参考】数式用!$G$3:$M$3,0)+6,0),"")</f>
        <v>0.127</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22536150</v>
      </c>
      <c r="AC12" s="460">
        <f>IFERROR(ROUNDDOWN(ROUNDDOWN(ROUND(L12*VLOOKUP(K12,【参考】数式用!$A$2:$M$57,MATCH("処遇改善加算Ⅳ",【参考】数式用!$G$3:$M$3,0)+6,0),0)*M12,0)*Z12*0.5,0), "")</f>
        <v>7896525</v>
      </c>
      <c r="AD12" s="156" t="s">
        <v>2507</v>
      </c>
      <c r="AE12" s="157" t="s">
        <v>2507</v>
      </c>
      <c r="AF12" s="157" t="s">
        <v>2507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地域密着型通所介護Ⅴ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地域密着型通所介護R8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塩尻市</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塩尻市</v>
      </c>
      <c r="J13" s="455" t="str">
        <f>IF(基本情報入力シート!W41="", "", 基本情報入力シート!W41)</f>
        <v>○○ホームヘルプ</v>
      </c>
      <c r="K13" s="455" t="str">
        <f>IF(基本情報入力シート!Z41="", "", 基本情報入力シート!Z41)</f>
        <v>訪問介護</v>
      </c>
      <c r="L13" s="101">
        <f>IF(基本情報入力シート!AF41=0, "",基本情報入力シート!AF41)</f>
        <v>2266000</v>
      </c>
      <c r="M13" s="142">
        <f>IF(AND(基本情報入力シート!AG41="",基本情報入力シート!AG41=""), "", 基本情報入力シート!AG41)</f>
        <v>10.210000000000001</v>
      </c>
      <c r="N13" s="136" t="s">
        <v>2509</v>
      </c>
      <c r="O13" s="155">
        <f>IFERROR(VLOOKUP(K13,【参考】数式用!$A$2:$M$57,MATCH(N13,【参考】数式用!$G$3:$M$3,0)+6,0),"")</f>
        <v>0.27</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62466820</v>
      </c>
      <c r="AC13" s="460">
        <f>IFERROR(ROUNDDOWN(ROUNDDOWN(ROUND(L13*VLOOKUP(K13,【参考】数式用!$A$2:$M$57,MATCH("処遇改善加算Ⅳ",【参考】数式用!$G$3:$M$3,0)+6,0),0)*M13,0)*Z13*0.5,0), "")</f>
        <v>19665480</v>
      </c>
      <c r="AD13" s="156" t="s">
        <v>2507</v>
      </c>
      <c r="AE13" s="157" t="s">
        <v>2507</v>
      </c>
      <c r="AF13" s="157" t="s">
        <v>2507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訪問介護Ⅴ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訪問介護R8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長野県</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t="s">
        <v>2510</v>
      </c>
      <c r="O14" s="155" t="str">
        <f>IFERROR(VLOOKUP(K14,【参考】数式用!$A$2:$M$57,MATCH(N14,【参考】数式用!$G$3:$M$3,0)+6,0),"")</f>
        <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t="str">
        <f t="shared" si="1"/>
        <v/>
      </c>
      <c r="AC14" s="460" t="str">
        <f>IFERROR(ROUNDDOWN(ROUNDDOWN(ROUND(L14*VLOOKUP(K14,【参考】数式用!$A$2:$M$57,MATCH("処遇改善加算Ⅳ",【参考】数式用!$G$3:$M$3,0)+6,0),0)*M14,0)*Z14*0.5,0), "")</f>
        <v/>
      </c>
      <c r="AD14" s="156" t="s">
        <v>2507</v>
      </c>
      <c r="AE14" s="157" t="s">
        <v>2507</v>
      </c>
      <c r="AF14" s="157" t="s">
        <v>2507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
      </c>
      <c r="AO14" s="544" t="str">
        <f t="shared" si="3"/>
        <v/>
      </c>
      <c r="AP14" s="545" t="str">
        <f t="shared" ref="AP14:AP77" si="18">IF(AND(AC14&lt;&gt;0,AC14&lt;&gt;"",AN14="加算対象"),IF(AD14="○","入力済","未入力"),"")</f>
        <v/>
      </c>
      <c r="AQ14" s="545" t="str">
        <f t="shared" ref="AQ14:AQ77" si="19">"キャリアパス要件Ⅰ・Ⅱ_"&amp;AN14</f>
        <v>キャリアパス要件Ⅰ・Ⅱ_</v>
      </c>
      <c r="AR14" s="546" t="str">
        <f t="shared" ref="AR14:AR77" si="20">IF(AND(N14&lt;&gt;"", AE14=""), "未入力", "入力済")</f>
        <v>入力済</v>
      </c>
      <c r="AS14" s="544" t="str">
        <f t="shared" si="4"/>
        <v/>
      </c>
      <c r="AT14" s="546" t="str">
        <f t="shared" si="5"/>
        <v>入力済</v>
      </c>
      <c r="AU14" s="546" t="str">
        <f t="shared" si="6"/>
        <v>対象</v>
      </c>
      <c r="AV14" s="546" t="str">
        <f t="shared" si="7"/>
        <v/>
      </c>
      <c r="AW14" s="544" t="str">
        <f t="shared" si="8"/>
        <v/>
      </c>
      <c r="AX14" s="544" t="str">
        <f t="shared" si="9"/>
        <v>入力済</v>
      </c>
      <c r="AY14" s="546" t="str">
        <f>IFERROR(VLOOKUP(K14,【参考】数式用!$AR$3:$AS$49, 2, FALSE), "")</f>
        <v/>
      </c>
      <c r="AZ14" s="544" t="str">
        <f t="shared" si="10"/>
        <v/>
      </c>
      <c r="BA14" s="547" t="str">
        <f t="shared" ref="BA14:BA77" si="21">IF(AND(OR(N14="処遇改善加算Ⅰイ",N14="処遇改善加算Ⅰロ"), AI14=""), "未入力","入力済")</f>
        <v>入力済</v>
      </c>
      <c r="BB14" s="546" t="str">
        <f>IFERROR(VLOOKUP(K14,【参考】数式用!$AX$3:$AY$56, 2, FALSE), "")</f>
        <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
      </c>
      <c r="BJ14" s="514"/>
      <c r="BK14" s="514"/>
      <c r="BL14" s="514"/>
      <c r="BM14" s="633" t="e">
        <f>VLOOKUP(K14,【参考】数式用!$A$2:$O$57,15,FALSE)</f>
        <v>#N/A</v>
      </c>
      <c r="BN14" s="514"/>
      <c r="BO14" s="514"/>
      <c r="BP14" s="514"/>
      <c r="BQ14" s="514"/>
      <c r="BR14" s="514"/>
      <c r="BS14" s="515"/>
      <c r="BT14" s="516"/>
    </row>
    <row r="15" spans="1:72" s="549" customFormat="1" ht="109.95"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t="s">
        <v>2511</v>
      </c>
      <c r="O15" s="155" t="str">
        <f>IFERROR(VLOOKUP(K15,【参考】数式用!$A$2:$M$57,MATCH(N15,【参考】数式用!$G$3:$M$3,0)+6,0),"")</f>
        <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2507</v>
      </c>
      <c r="AF15" s="157" t="s">
        <v>2507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
      </c>
      <c r="AO15" s="544" t="str">
        <f t="shared" ref="AO15" si="24">IF(AND(K15&lt;&gt;""),"N列に色付け","")</f>
        <v/>
      </c>
      <c r="AP15" s="545" t="str">
        <f t="shared" ref="AP15" si="25">IF(AND(AC15&lt;&gt;0,AC15&lt;&gt;"",AN15="加算対象"),IF(AD15="○","入力済","未入力"),"")</f>
        <v/>
      </c>
      <c r="AQ15" s="545" t="str">
        <f t="shared" ref="AQ15" si="26">"キャリアパス要件Ⅰ・Ⅱ_"&amp;AN15</f>
        <v>キャリアパス要件Ⅰ・Ⅱ_</v>
      </c>
      <c r="AR15" s="546" t="str">
        <f t="shared" ref="AR15" si="27">IF(AND(N15&lt;&gt;"", AE15=""), "未入力", "入力済")</f>
        <v>入力済</v>
      </c>
      <c r="AS15" s="544" t="str">
        <f t="shared" ref="AS15" si="28">IF(AND(N15&lt;&gt;"", N15&lt;&gt;"処遇改善加算Ⅳ",AN15="加算対象"),"AF列に色付け","")</f>
        <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t="str">
        <f t="shared" ref="AV15" si="31">IF(AND(AN15="加算対象",N15&lt;&gt;"処遇改善加算Ⅲ",N15&lt;&gt;"処遇改善加算Ⅳ", N15&lt;&gt;"", AU15&lt;&gt;"対象外"), 1,"")</f>
        <v/>
      </c>
      <c r="AW15" s="544" t="str">
        <f t="shared" ref="AW15" si="32">IF(AND(AV15=1, OR(AG15=0,AG15=""),AN15="加算対象"),"AH列に色付け","")</f>
        <v/>
      </c>
      <c r="AX15" s="544" t="str">
        <f t="shared" si="9"/>
        <v>入力済</v>
      </c>
      <c r="AY15" s="546" t="str">
        <f>IFERROR(VLOOKUP(K15,【参考】数式用!$AR$3:$AS$49, 2, FALSE), "")</f>
        <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
      </c>
      <c r="BJ15" s="514"/>
      <c r="BK15" s="514"/>
      <c r="BL15" s="514"/>
      <c r="BM15" s="633" t="e">
        <f>VLOOKUP(K15,【参考】数式用!$A$2:$O$57,15,FALSE)</f>
        <v>#N/A</v>
      </c>
      <c r="BN15" s="514"/>
      <c r="BO15" s="514"/>
      <c r="BP15" s="514"/>
      <c r="BQ15" s="514"/>
      <c r="BR15" s="514"/>
      <c r="BS15" s="515"/>
      <c r="BT15" s="516"/>
    </row>
    <row r="16" spans="1:72" s="549" customFormat="1" ht="109.95"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t="s">
        <v>351</v>
      </c>
      <c r="O16" s="155" t="str">
        <f>IFERROR(VLOOKUP(K16,【参考】数式用!$A$2:$M$57,MATCH(N16,【参考】数式用!$G$3:$M$3,0)+6,0),"")</f>
        <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t="str">
        <f t="shared" si="1"/>
        <v/>
      </c>
      <c r="AC16" s="460" t="str">
        <f>IFERROR(ROUNDDOWN(ROUNDDOWN(ROUND(L16*VLOOKUP(K16,【参考】数式用!$A$2:$M$57,MATCH("処遇改善加算Ⅳ",【参考】数式用!$G$3:$M$3,0)+6,0),0)*M16,0)*Z16*0.5,0), "")</f>
        <v/>
      </c>
      <c r="AD16" s="156"/>
      <c r="AE16" s="157" t="s">
        <v>2507</v>
      </c>
      <c r="AF16" s="157"/>
      <c r="AG16" s="158"/>
      <c r="AH16" s="159"/>
      <c r="AI16" s="160"/>
      <c r="AJ16" s="161"/>
      <c r="AK16" s="541" t="str">
        <f t="shared" si="17"/>
        <v/>
      </c>
      <c r="AL16" s="542" t="str">
        <f t="shared" si="2"/>
        <v/>
      </c>
      <c r="AM16" s="543"/>
      <c r="AN16" s="544" t="str">
        <f>IFERROR(VLOOKUP(K16,【参考】数式用!$A$2:$N$57,14,FALSE),"")</f>
        <v/>
      </c>
      <c r="AO16" s="544" t="str">
        <f t="shared" si="3"/>
        <v/>
      </c>
      <c r="AP16" s="545" t="str">
        <f t="shared" si="18"/>
        <v/>
      </c>
      <c r="AQ16" s="545" t="str">
        <f t="shared" si="19"/>
        <v>キャリアパス要件Ⅰ・Ⅱ_</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
      </c>
      <c r="BC16" s="544" t="str">
        <f t="shared" si="11"/>
        <v/>
      </c>
      <c r="BD16" s="547" t="str">
        <f t="shared" si="22"/>
        <v>入力済</v>
      </c>
      <c r="BE16" s="547" t="str">
        <f t="shared" si="12"/>
        <v/>
      </c>
      <c r="BF16" s="547" t="str">
        <f t="shared" si="13"/>
        <v>AJ列色消し</v>
      </c>
      <c r="BG16" s="547" t="str">
        <f t="shared" si="14"/>
        <v/>
      </c>
      <c r="BH16" s="547" t="str">
        <f t="shared" si="15"/>
        <v/>
      </c>
      <c r="BI16" s="547" t="str">
        <f t="shared" si="16"/>
        <v/>
      </c>
      <c r="BJ16" s="514"/>
      <c r="BK16" s="514"/>
      <c r="BL16" s="514"/>
      <c r="BM16" s="633" t="e">
        <f>VLOOKUP(K16,【参考】数式用!$A$2:$O$57,15,FALSE)</f>
        <v>#N/A</v>
      </c>
      <c r="BN16" s="514"/>
      <c r="BO16" s="514"/>
      <c r="BP16" s="514"/>
      <c r="BQ16" s="514"/>
      <c r="BR16" s="514"/>
      <c r="BS16" s="515"/>
      <c r="BT16" s="516"/>
    </row>
    <row r="17" spans="1:65" s="549" customFormat="1" ht="109.95"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t="s">
        <v>351</v>
      </c>
      <c r="O17" s="155" t="str">
        <f>IFERROR(VLOOKUP(K17,【参考】数式用!$A$2:$M$57,MATCH(N17,【参考】数式用!$G$3:$M$3,0)+6,0),"")</f>
        <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t="str">
        <f t="shared" si="1"/>
        <v/>
      </c>
      <c r="AC17" s="460" t="str">
        <f>IFERROR(ROUNDDOWN(ROUNDDOWN(ROUND(L17*VLOOKUP(K17,【参考】数式用!$A$2:$M$57,MATCH("処遇改善加算Ⅳ",【参考】数式用!$G$3:$M$3,0)+6,0),0)*M17,0)*Z17*0.5,0), "")</f>
        <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
      </c>
      <c r="AO17" s="544" t="str">
        <f t="shared" si="3"/>
        <v/>
      </c>
      <c r="AP17" s="545" t="str">
        <f t="shared" si="18"/>
        <v/>
      </c>
      <c r="AQ17" s="545" t="str">
        <f t="shared" si="19"/>
        <v>キャリアパス要件Ⅰ・Ⅱ_</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
      </c>
      <c r="BM17" s="633" t="e">
        <f>VLOOKUP(K17,【参考】数式用!$A$2:$O$57,15,FALSE)</f>
        <v>#N/A</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2026-03-25T04:29:21Z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