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72.17.0.142\0201企画課\５１ 統計係\15　人口\毎月人口異動調査\R06　毎月人口異動調査\R060501\"/>
    </mc:Choice>
  </mc:AlternateContent>
  <bookViews>
    <workbookView xWindow="180" yWindow="-75" windowWidth="14460" windowHeight="8955"/>
  </bookViews>
  <sheets>
    <sheet name="R6.5" sheetId="403" r:id="rId1"/>
    <sheet name="R6.4" sheetId="402" r:id="rId2"/>
    <sheet name="R6.3" sheetId="401" r:id="rId3"/>
    <sheet name="R6.2" sheetId="400" r:id="rId4"/>
    <sheet name="R6.1" sheetId="399" r:id="rId5"/>
    <sheet name="R5.12" sheetId="398" r:id="rId6"/>
    <sheet name="R5.11" sheetId="397" r:id="rId7"/>
    <sheet name="R5.10" sheetId="396" r:id="rId8"/>
    <sheet name="R5.9" sheetId="395" r:id="rId9"/>
    <sheet name="R5.8" sheetId="394" r:id="rId10"/>
    <sheet name="R5.7" sheetId="393" r:id="rId11"/>
    <sheet name="R5.6" sheetId="392" r:id="rId12"/>
    <sheet name="R5.5" sheetId="391" r:id="rId13"/>
    <sheet name="R5.4" sheetId="390" r:id="rId14"/>
    <sheet name="R5.3" sheetId="389" r:id="rId15"/>
    <sheet name="R5.2" sheetId="388" r:id="rId16"/>
    <sheet name="R5.1" sheetId="387" r:id="rId17"/>
    <sheet name="R4.12" sheetId="386" r:id="rId18"/>
    <sheet name="R4.11" sheetId="385" r:id="rId19"/>
    <sheet name="R4.10" sheetId="384" r:id="rId20"/>
    <sheet name="R4.9" sheetId="383" r:id="rId21"/>
    <sheet name="R4.8" sheetId="378" r:id="rId22"/>
    <sheet name="R4.7" sheetId="382" r:id="rId23"/>
    <sheet name="R4.6" sheetId="381" r:id="rId24"/>
    <sheet name="R4.5" sheetId="380" r:id="rId25"/>
    <sheet name="R4.4" sheetId="379" r:id="rId26"/>
    <sheet name="R4.3月 " sheetId="371" r:id="rId27"/>
    <sheet name="R4.2月" sheetId="370" r:id="rId28"/>
    <sheet name="R4.1月 " sheetId="369" r:id="rId29"/>
    <sheet name="R3.12月 " sheetId="368" r:id="rId30"/>
    <sheet name="R3.11月" sheetId="367" r:id="rId31"/>
    <sheet name="R3.10月" sheetId="366" r:id="rId32"/>
    <sheet name="R3.9月" sheetId="365" r:id="rId33"/>
    <sheet name="R3.8月" sheetId="364" r:id="rId34"/>
    <sheet name="R3.7月 " sheetId="377" r:id="rId35"/>
    <sheet name="R3.6月" sheetId="362" r:id="rId36"/>
    <sheet name="R3.5月" sheetId="361" r:id="rId37"/>
    <sheet name="R3.4月" sheetId="360" r:id="rId38"/>
    <sheet name="R3.3月" sheetId="311" r:id="rId39"/>
    <sheet name="R3.2月" sheetId="359" r:id="rId40"/>
    <sheet name="R3.1月" sheetId="358" r:id="rId41"/>
    <sheet name="R2.12月 " sheetId="357" r:id="rId42"/>
    <sheet name="R2.11月" sheetId="356" r:id="rId43"/>
    <sheet name="R2.10月" sheetId="355" r:id="rId44"/>
    <sheet name="R2.9月 " sheetId="354" r:id="rId45"/>
    <sheet name="R2.8月" sheetId="353" r:id="rId46"/>
    <sheet name="R2.7月" sheetId="352" r:id="rId47"/>
    <sheet name="R2.6月" sheetId="351" r:id="rId48"/>
    <sheet name="R2.5月" sheetId="350" r:id="rId49"/>
    <sheet name="R2.4月 " sheetId="349" r:id="rId50"/>
    <sheet name="R2.3月" sheetId="348" r:id="rId51"/>
    <sheet name="R2.2月" sheetId="347" r:id="rId52"/>
    <sheet name="R2.1月" sheetId="346" r:id="rId53"/>
    <sheet name="R1.12月" sheetId="345" r:id="rId54"/>
    <sheet name="R1.11月" sheetId="344" r:id="rId55"/>
    <sheet name="R1.10月" sheetId="343" r:id="rId56"/>
    <sheet name="R1.9月 " sheetId="342" r:id="rId57"/>
    <sheet name="R1.8月" sheetId="341" r:id="rId58"/>
    <sheet name="R1.7月" sheetId="340" r:id="rId59"/>
    <sheet name="R1.6月" sheetId="339" r:id="rId60"/>
    <sheet name="R1.5月" sheetId="338" r:id="rId61"/>
    <sheet name="31.4月" sheetId="337" r:id="rId62"/>
    <sheet name="互換性レポート" sheetId="267" r:id="rId63"/>
  </sheets>
  <definedNames>
    <definedName name="_xlnm._FilterDatabase" localSheetId="19" hidden="1">'R4.10'!$A$4:$AF$55</definedName>
    <definedName name="_xlnm._FilterDatabase" localSheetId="18" hidden="1">'R4.11'!$A$4:$AF$55</definedName>
    <definedName name="_xlnm._FilterDatabase" localSheetId="17" hidden="1">'R4.12'!$A$4:$AF$55</definedName>
    <definedName name="_xlnm._FilterDatabase" localSheetId="25" hidden="1">'R4.4'!$A$4:$AF$56</definedName>
    <definedName name="_xlnm._FilterDatabase" localSheetId="24" hidden="1">'R4.5'!$A$4:$AF$56</definedName>
    <definedName name="_xlnm._FilterDatabase" localSheetId="23" hidden="1">'R4.6'!$A$4:$AF$56</definedName>
    <definedName name="_xlnm._FilterDatabase" localSheetId="22" hidden="1">'R4.7'!$A$4:$AF$56</definedName>
    <definedName name="_xlnm._FilterDatabase" localSheetId="20" hidden="1">'R4.9'!$A$4:$AF$55</definedName>
    <definedName name="_xlnm._FilterDatabase" localSheetId="16" hidden="1">'R5.1'!$A$4:$AF$55</definedName>
    <definedName name="_xlnm._FilterDatabase" localSheetId="7" hidden="1">'R5.10'!$A$3:$AW$55</definedName>
    <definedName name="_xlnm._FilterDatabase" localSheetId="6" hidden="1">'R5.11'!#REF!</definedName>
    <definedName name="_xlnm._FilterDatabase" localSheetId="5" hidden="1">'R5.12'!$A$3:$AW$55</definedName>
    <definedName name="_xlnm._FilterDatabase" localSheetId="15" hidden="1">'R5.2'!$A$3:$AF$55</definedName>
    <definedName name="_xlnm._FilterDatabase" localSheetId="14" hidden="1">'R5.3'!$A$3:$AF$54</definedName>
    <definedName name="_xlnm._FilterDatabase" localSheetId="13" hidden="1">'R5.4'!$A$3:$AF$54</definedName>
    <definedName name="_xlnm._FilterDatabase" localSheetId="12" hidden="1">'R5.5'!$A$3:$AF$54</definedName>
    <definedName name="_xlnm._FilterDatabase" localSheetId="11" hidden="1">'R5.6'!$A$3:$AF$54</definedName>
    <definedName name="_xlnm._FilterDatabase" localSheetId="10" hidden="1">'R5.7'!$A$3:$AF$54</definedName>
    <definedName name="_xlnm._FilterDatabase" localSheetId="9" hidden="1">'R5.8'!$A$3:$AW$55</definedName>
    <definedName name="_xlnm._FilterDatabase" localSheetId="8" hidden="1">'R5.9'!$A$3:$AW$55</definedName>
    <definedName name="_xlnm._FilterDatabase" localSheetId="4" hidden="1">'R6.1'!$A$3:$AW$55</definedName>
    <definedName name="_xlnm._FilterDatabase" localSheetId="3" hidden="1">'R6.2'!$A$3:$AW$56</definedName>
    <definedName name="_xlnm._FilterDatabase" localSheetId="2" hidden="1">'R6.3'!$A$3:$AW$55</definedName>
    <definedName name="_xlnm._FilterDatabase" localSheetId="1" hidden="1">'R6.4'!$A$1:$N$55</definedName>
    <definedName name="_xlnm._FilterDatabase" localSheetId="0" hidden="1">'R6.5'!$A$3:$AW$55</definedName>
    <definedName name="_xlnm.Print_Area" localSheetId="61">'31.4月'!$B$1:$Q$59</definedName>
    <definedName name="_xlnm.Print_Area" localSheetId="55">'R1.10月'!$B$1:$Q$59</definedName>
    <definedName name="_xlnm.Print_Area" localSheetId="54">'R1.11月'!$B$1:$Q$59</definedName>
    <definedName name="_xlnm.Print_Area" localSheetId="53">'R1.12月'!$B$1:$Q$59</definedName>
    <definedName name="_xlnm.Print_Area" localSheetId="60">'R1.5月'!$B$1:$Q$59</definedName>
    <definedName name="_xlnm.Print_Area" localSheetId="59">'R1.6月'!$B$1:$Q$59</definedName>
    <definedName name="_xlnm.Print_Area" localSheetId="58">'R1.7月'!$B$1:$Q$59</definedName>
    <definedName name="_xlnm.Print_Area" localSheetId="57">'R1.8月'!$B$1:$Q$59</definedName>
    <definedName name="_xlnm.Print_Area" localSheetId="56">'R1.9月 '!$B$1:$Q$59</definedName>
    <definedName name="_xlnm.Print_Area" localSheetId="43">'R2.10月'!$B$1:$Q$59</definedName>
    <definedName name="_xlnm.Print_Area" localSheetId="42">'R2.11月'!$B$1:$Q$59</definedName>
    <definedName name="_xlnm.Print_Area" localSheetId="41">'R2.12月 '!$B$1:$Q$59</definedName>
    <definedName name="_xlnm.Print_Area" localSheetId="52">'R2.1月'!$B$1:$Q$59</definedName>
    <definedName name="_xlnm.Print_Area" localSheetId="51">'R2.2月'!$B$1:$Q$59</definedName>
    <definedName name="_xlnm.Print_Area" localSheetId="50">'R2.3月'!$B$1:$Q$59</definedName>
    <definedName name="_xlnm.Print_Area" localSheetId="49">'R2.4月 '!$B$1:$Q$59</definedName>
    <definedName name="_xlnm.Print_Area" localSheetId="48">'R2.5月'!$B$1:$Q$59</definedName>
    <definedName name="_xlnm.Print_Area" localSheetId="47">'R2.6月'!$B$1:$Q$59</definedName>
    <definedName name="_xlnm.Print_Area" localSheetId="46">'R2.7月'!$B$1:$Q$59</definedName>
    <definedName name="_xlnm.Print_Area" localSheetId="45">'R2.8月'!$B$1:$Q$59</definedName>
    <definedName name="_xlnm.Print_Area" localSheetId="44">'R2.9月 '!$B$1:$Q$59</definedName>
    <definedName name="_xlnm.Print_Area" localSheetId="31">'R3.10月'!$B$1:$Q$59</definedName>
    <definedName name="_xlnm.Print_Area" localSheetId="30">'R3.11月'!$B$1:$Q$59</definedName>
    <definedName name="_xlnm.Print_Area" localSheetId="29">'R3.12月 '!$B$1:$Q$59</definedName>
    <definedName name="_xlnm.Print_Area" localSheetId="40">'R3.1月'!$B$1:$Q$59</definedName>
    <definedName name="_xlnm.Print_Area" localSheetId="39">'R3.2月'!$B$1:$Q$59</definedName>
    <definedName name="_xlnm.Print_Area" localSheetId="38">'R3.3月'!$B$1:$Q$59</definedName>
    <definedName name="_xlnm.Print_Area" localSheetId="37">'R3.4月'!$B$1:$Q$59</definedName>
    <definedName name="_xlnm.Print_Area" localSheetId="36">'R3.5月'!$B$1:$Q$59</definedName>
    <definedName name="_xlnm.Print_Area" localSheetId="35">'R3.6月'!$B$1:$Q$59</definedName>
    <definedName name="_xlnm.Print_Area" localSheetId="34">'R3.7月 '!$B$1:$Q$59</definedName>
    <definedName name="_xlnm.Print_Area" localSheetId="33">'R3.8月'!$B$1:$Q$59</definedName>
    <definedName name="_xlnm.Print_Area" localSheetId="32">'R3.9月'!$B$1:$Q$59</definedName>
    <definedName name="_xlnm.Print_Area" localSheetId="19">'R4.10'!$A$1:$N$58</definedName>
    <definedName name="_xlnm.Print_Area" localSheetId="18">'R4.11'!$A$1:$N$58</definedName>
    <definedName name="_xlnm.Print_Area" localSheetId="17">'R4.12'!$A$2:$N$61</definedName>
    <definedName name="_xlnm.Print_Area" localSheetId="28">'R4.1月 '!$B$1:$Q$59</definedName>
    <definedName name="_xlnm.Print_Area" localSheetId="27">'R4.2月'!$B$1:$Q$59</definedName>
    <definedName name="_xlnm.Print_Area" localSheetId="26">'R4.3月 '!$B$1:$Q$59</definedName>
    <definedName name="_xlnm.Print_Area" localSheetId="25">'R4.4'!$A$1:$N$61</definedName>
    <definedName name="_xlnm.Print_Area" localSheetId="24">'R4.5'!$A$1:$N$61</definedName>
    <definedName name="_xlnm.Print_Area" localSheetId="23">'R4.6'!$A$1:$N$61</definedName>
    <definedName name="_xlnm.Print_Area" localSheetId="22">'R4.7'!$A$1:$N$61</definedName>
    <definedName name="_xlnm.Print_Area" localSheetId="21">'R4.8'!$A$1:$N$60</definedName>
    <definedName name="_xlnm.Print_Area" localSheetId="20">'R4.9'!$A$1:$N$60</definedName>
    <definedName name="_xlnm.Print_Area" localSheetId="16">'R5.1'!$A$2:$N$61</definedName>
    <definedName name="_xlnm.Print_Area" localSheetId="7">'R5.10'!$A$1:$N$62</definedName>
    <definedName name="_xlnm.Print_Area" localSheetId="6">'R5.11'!$A$1:$N$61</definedName>
    <definedName name="_xlnm.Print_Area" localSheetId="5">'R5.12'!$A$1:$N$62</definedName>
    <definedName name="_xlnm.Print_Area" localSheetId="15">'R5.2'!$A$1:$N$60</definedName>
    <definedName name="_xlnm.Print_Area" localSheetId="14">'R5.3'!$A$1:$N$60</definedName>
    <definedName name="_xlnm.Print_Area" localSheetId="13">'R5.4'!$A$1:$N$60</definedName>
    <definedName name="_xlnm.Print_Area" localSheetId="12">'R5.5'!$A$1:$N$60</definedName>
    <definedName name="_xlnm.Print_Area" localSheetId="11">'R5.6'!$A$1:$N$60</definedName>
    <definedName name="_xlnm.Print_Area" localSheetId="10">'R5.7'!$A$1:$N$61</definedName>
    <definedName name="_xlnm.Print_Area" localSheetId="9">'R5.8'!$A$1:$N$62</definedName>
    <definedName name="_xlnm.Print_Area" localSheetId="8">'R5.9'!$A$1:$N$62</definedName>
    <definedName name="_xlnm.Print_Area" localSheetId="4">'R6.1'!$A$1:$N$62</definedName>
    <definedName name="_xlnm.Print_Area" localSheetId="3">'R6.2'!$A$1:$N$62</definedName>
    <definedName name="_xlnm.Print_Area" localSheetId="2">'R6.3'!$A$1:$N$62</definedName>
    <definedName name="_xlnm.Print_Area" localSheetId="1">'R6.4'!$A$1:$N$62</definedName>
    <definedName name="_xlnm.Print_Area" localSheetId="0">'R6.5'!$A$1:$N$62</definedName>
  </definedNames>
  <calcPr calcId="162913"/>
</workbook>
</file>

<file path=xl/calcChain.xml><?xml version="1.0" encoding="utf-8"?>
<calcChain xmlns="http://schemas.openxmlformats.org/spreadsheetml/2006/main">
  <c r="L55" i="403" l="1"/>
  <c r="I55" i="403"/>
  <c r="H55" i="403"/>
  <c r="E55" i="403"/>
  <c r="D55" i="403"/>
  <c r="C55" i="403"/>
  <c r="K55" i="403"/>
  <c r="B55" i="403"/>
  <c r="K54" i="403"/>
  <c r="L54" i="403"/>
  <c r="J54" i="403"/>
  <c r="G54" i="403"/>
  <c r="F54" i="403"/>
  <c r="K53" i="403"/>
  <c r="L53" i="403"/>
  <c r="J53" i="403"/>
  <c r="G53" i="403"/>
  <c r="F53" i="403"/>
  <c r="K52" i="403"/>
  <c r="L52" i="403"/>
  <c r="J52" i="403"/>
  <c r="G52" i="403"/>
  <c r="F52" i="403"/>
  <c r="K51" i="403"/>
  <c r="L51" i="403"/>
  <c r="J51" i="403"/>
  <c r="G51" i="403"/>
  <c r="F51" i="403"/>
  <c r="K50" i="403"/>
  <c r="L50" i="403"/>
  <c r="J50" i="403"/>
  <c r="G50" i="403"/>
  <c r="F50" i="403"/>
  <c r="K49" i="403"/>
  <c r="L49" i="403"/>
  <c r="J49" i="403"/>
  <c r="G49" i="403"/>
  <c r="F49" i="403"/>
  <c r="K48" i="403"/>
  <c r="L48" i="403"/>
  <c r="J48" i="403"/>
  <c r="G48" i="403"/>
  <c r="F48" i="403"/>
  <c r="K47" i="403"/>
  <c r="L47" i="403"/>
  <c r="J47" i="403"/>
  <c r="G47" i="403"/>
  <c r="F47" i="403"/>
  <c r="K46" i="403"/>
  <c r="L46" i="403"/>
  <c r="J46" i="403"/>
  <c r="G46" i="403"/>
  <c r="F46" i="403"/>
  <c r="K45" i="403"/>
  <c r="L45" i="403"/>
  <c r="J45" i="403"/>
  <c r="G45" i="403"/>
  <c r="F45" i="403"/>
  <c r="K44" i="403"/>
  <c r="L44" i="403"/>
  <c r="J44" i="403"/>
  <c r="G44" i="403"/>
  <c r="F44" i="403"/>
  <c r="K43" i="403"/>
  <c r="L43" i="403"/>
  <c r="J43" i="403"/>
  <c r="G43" i="403"/>
  <c r="F43" i="403"/>
  <c r="K42" i="403"/>
  <c r="L42" i="403"/>
  <c r="J42" i="403"/>
  <c r="G42" i="403"/>
  <c r="F42" i="403"/>
  <c r="K41" i="403"/>
  <c r="L41" i="403"/>
  <c r="J41" i="403"/>
  <c r="G41" i="403"/>
  <c r="F41" i="403"/>
  <c r="K40" i="403"/>
  <c r="L40" i="403"/>
  <c r="J40" i="403"/>
  <c r="G40" i="403"/>
  <c r="F40" i="403"/>
  <c r="K39" i="403"/>
  <c r="L39" i="403"/>
  <c r="J39" i="403"/>
  <c r="G39" i="403"/>
  <c r="F39" i="403"/>
  <c r="K38" i="403"/>
  <c r="L38" i="403"/>
  <c r="J38" i="403"/>
  <c r="G38" i="403"/>
  <c r="F38" i="403"/>
  <c r="K37" i="403"/>
  <c r="L37" i="403"/>
  <c r="J37" i="403"/>
  <c r="G37" i="403"/>
  <c r="F37" i="403"/>
  <c r="K36" i="403"/>
  <c r="L36" i="403"/>
  <c r="J36" i="403"/>
  <c r="G36" i="403"/>
  <c r="F36" i="403"/>
  <c r="K35" i="403"/>
  <c r="L35" i="403"/>
  <c r="J35" i="403"/>
  <c r="G35" i="403"/>
  <c r="F35" i="403"/>
  <c r="K34" i="403"/>
  <c r="L34" i="403"/>
  <c r="J34" i="403"/>
  <c r="G34" i="403"/>
  <c r="F34" i="403"/>
  <c r="K33" i="403"/>
  <c r="L33" i="403"/>
  <c r="J33" i="403"/>
  <c r="G33" i="403"/>
  <c r="F33" i="403"/>
  <c r="K32" i="403"/>
  <c r="L32" i="403"/>
  <c r="J32" i="403"/>
  <c r="G32" i="403"/>
  <c r="F32" i="403"/>
  <c r="K31" i="403"/>
  <c r="L31" i="403"/>
  <c r="J31" i="403"/>
  <c r="G31" i="403"/>
  <c r="F31" i="403"/>
  <c r="K30" i="403"/>
  <c r="L30" i="403"/>
  <c r="J30" i="403"/>
  <c r="G30" i="403"/>
  <c r="F30" i="403"/>
  <c r="K29" i="403"/>
  <c r="L29" i="403"/>
  <c r="J29" i="403"/>
  <c r="G29" i="403"/>
  <c r="F29" i="403"/>
  <c r="K28" i="403"/>
  <c r="L28" i="403"/>
  <c r="J28" i="403"/>
  <c r="G28" i="403"/>
  <c r="F28" i="403"/>
  <c r="K27" i="403"/>
  <c r="L27" i="403"/>
  <c r="J27" i="403"/>
  <c r="G27" i="403"/>
  <c r="F27" i="403"/>
  <c r="K26" i="403"/>
  <c r="L26" i="403"/>
  <c r="J26" i="403"/>
  <c r="G26" i="403"/>
  <c r="F26" i="403"/>
  <c r="K25" i="403"/>
  <c r="L25" i="403"/>
  <c r="J25" i="403"/>
  <c r="G25" i="403"/>
  <c r="F25" i="403"/>
  <c r="K24" i="403"/>
  <c r="L24" i="403"/>
  <c r="J24" i="403"/>
  <c r="G24" i="403"/>
  <c r="F24" i="403"/>
  <c r="K23" i="403"/>
  <c r="L23" i="403"/>
  <c r="J23" i="403"/>
  <c r="G23" i="403"/>
  <c r="F23" i="403"/>
  <c r="K22" i="403"/>
  <c r="L22" i="403"/>
  <c r="J22" i="403"/>
  <c r="G22" i="403"/>
  <c r="F22" i="403"/>
  <c r="K21" i="403"/>
  <c r="L21" i="403"/>
  <c r="J21" i="403"/>
  <c r="G21" i="403"/>
  <c r="F21" i="403"/>
  <c r="K20" i="403"/>
  <c r="L20" i="403"/>
  <c r="J20" i="403"/>
  <c r="G20" i="403"/>
  <c r="F20" i="403"/>
  <c r="K19" i="403"/>
  <c r="L19" i="403"/>
  <c r="J19" i="403"/>
  <c r="G19" i="403"/>
  <c r="F19" i="403"/>
  <c r="K18" i="403"/>
  <c r="L18" i="403"/>
  <c r="J18" i="403"/>
  <c r="G18" i="403"/>
  <c r="F18" i="403"/>
  <c r="K17" i="403"/>
  <c r="L17" i="403"/>
  <c r="J17" i="403"/>
  <c r="G17" i="403"/>
  <c r="F17" i="403"/>
  <c r="K16" i="403"/>
  <c r="L16" i="403"/>
  <c r="J16" i="403"/>
  <c r="G16" i="403"/>
  <c r="F16" i="403"/>
  <c r="K15" i="403"/>
  <c r="L15" i="403"/>
  <c r="J15" i="403"/>
  <c r="G15" i="403"/>
  <c r="F15" i="403"/>
  <c r="K14" i="403"/>
  <c r="L14" i="403"/>
  <c r="J14" i="403"/>
  <c r="G14" i="403"/>
  <c r="F14" i="403"/>
  <c r="K13" i="403"/>
  <c r="L13" i="403"/>
  <c r="J13" i="403"/>
  <c r="G13" i="403"/>
  <c r="F13" i="403"/>
  <c r="K12" i="403"/>
  <c r="L12" i="403"/>
  <c r="J12" i="403"/>
  <c r="G12" i="403"/>
  <c r="F12" i="403"/>
  <c r="K11" i="403"/>
  <c r="L11" i="403"/>
  <c r="J11" i="403"/>
  <c r="G11" i="403"/>
  <c r="F11" i="403"/>
  <c r="K10" i="403"/>
  <c r="L10" i="403"/>
  <c r="J10" i="403"/>
  <c r="G10" i="403"/>
  <c r="F10" i="403"/>
  <c r="K9" i="403"/>
  <c r="L9" i="403"/>
  <c r="J9" i="403"/>
  <c r="G9" i="403"/>
  <c r="F9" i="403"/>
  <c r="K8" i="403"/>
  <c r="L8" i="403"/>
  <c r="G8" i="403"/>
  <c r="F8" i="403"/>
  <c r="K7" i="403"/>
  <c r="L7" i="403"/>
  <c r="J7" i="403"/>
  <c r="G7" i="403"/>
  <c r="F7" i="403"/>
  <c r="K6" i="403"/>
  <c r="L6" i="403"/>
  <c r="J6" i="403"/>
  <c r="G6" i="403"/>
  <c r="F6" i="403"/>
  <c r="AU5" i="403"/>
  <c r="AQ6" i="403"/>
  <c r="AT5" i="403"/>
  <c r="AP6" i="403"/>
  <c r="K5" i="403"/>
  <c r="L5" i="403"/>
  <c r="J5" i="403"/>
  <c r="G5" i="403"/>
  <c r="F5" i="403"/>
  <c r="AD4" i="403"/>
  <c r="Z5" i="403"/>
  <c r="AC4" i="403"/>
  <c r="Y5" i="403"/>
  <c r="K4" i="403"/>
  <c r="L4" i="403"/>
  <c r="J4" i="403"/>
  <c r="G4" i="403"/>
  <c r="F4" i="403"/>
  <c r="K54" i="402"/>
  <c r="K53" i="402"/>
  <c r="K52" i="402"/>
  <c r="L52" i="402"/>
  <c r="K51" i="402"/>
  <c r="L51" i="402"/>
  <c r="K50" i="402"/>
  <c r="L50" i="402"/>
  <c r="K49" i="402"/>
  <c r="L49" i="402"/>
  <c r="K48" i="402"/>
  <c r="L48" i="402"/>
  <c r="K47" i="402"/>
  <c r="L47" i="402"/>
  <c r="K46" i="402"/>
  <c r="K45" i="402"/>
  <c r="K44" i="402"/>
  <c r="K43" i="402"/>
  <c r="L43" i="402"/>
  <c r="K42" i="402"/>
  <c r="L42" i="402"/>
  <c r="K41" i="402"/>
  <c r="L41" i="402"/>
  <c r="K40" i="402"/>
  <c r="L40" i="402"/>
  <c r="K39" i="402"/>
  <c r="L39" i="402"/>
  <c r="K38" i="402"/>
  <c r="L38" i="402"/>
  <c r="K37" i="402"/>
  <c r="K36" i="402"/>
  <c r="L36" i="402"/>
  <c r="K35" i="402"/>
  <c r="L35" i="402"/>
  <c r="K34" i="402"/>
  <c r="L34" i="402"/>
  <c r="K33" i="402"/>
  <c r="L33" i="402"/>
  <c r="K32" i="402"/>
  <c r="L32" i="402"/>
  <c r="K31" i="402"/>
  <c r="L31" i="402"/>
  <c r="K30" i="402"/>
  <c r="L30" i="402"/>
  <c r="K29" i="402"/>
  <c r="L29" i="402"/>
  <c r="K28" i="402"/>
  <c r="L28" i="402"/>
  <c r="K27" i="402"/>
  <c r="L27" i="402"/>
  <c r="K26" i="402"/>
  <c r="L26" i="402"/>
  <c r="K25" i="402"/>
  <c r="L25" i="402"/>
  <c r="K24" i="402"/>
  <c r="L24" i="402"/>
  <c r="K23" i="402"/>
  <c r="L23" i="402"/>
  <c r="K22" i="402"/>
  <c r="L22" i="402"/>
  <c r="K21" i="402"/>
  <c r="K20" i="402"/>
  <c r="L20" i="402"/>
  <c r="K19" i="402"/>
  <c r="L19" i="402"/>
  <c r="K18" i="402"/>
  <c r="L18" i="402"/>
  <c r="K17" i="402"/>
  <c r="L17" i="402"/>
  <c r="K16" i="402"/>
  <c r="L16" i="402"/>
  <c r="K15" i="402"/>
  <c r="L15" i="402"/>
  <c r="K14" i="402"/>
  <c r="K13" i="402"/>
  <c r="K12" i="402"/>
  <c r="L12" i="402"/>
  <c r="K11" i="402"/>
  <c r="L11" i="402"/>
  <c r="K10" i="402"/>
  <c r="L10" i="402"/>
  <c r="K9" i="402"/>
  <c r="L9" i="402"/>
  <c r="K8" i="402"/>
  <c r="L8" i="402"/>
  <c r="L13" i="402"/>
  <c r="L14" i="402"/>
  <c r="L21" i="402"/>
  <c r="L37" i="402"/>
  <c r="L44" i="402"/>
  <c r="L45" i="402"/>
  <c r="L46" i="402"/>
  <c r="L53" i="402"/>
  <c r="L54" i="402"/>
  <c r="L55" i="402"/>
  <c r="J54" i="402"/>
  <c r="J53" i="402"/>
  <c r="J52" i="402"/>
  <c r="J51" i="402"/>
  <c r="J50" i="402"/>
  <c r="J49" i="402"/>
  <c r="J48" i="402"/>
  <c r="J47" i="402"/>
  <c r="J46" i="402"/>
  <c r="J45" i="402"/>
  <c r="J44" i="402"/>
  <c r="J43" i="402"/>
  <c r="J42" i="402"/>
  <c r="J41" i="402"/>
  <c r="J40" i="402"/>
  <c r="J39" i="402"/>
  <c r="J38" i="402"/>
  <c r="J37" i="402"/>
  <c r="J36" i="402"/>
  <c r="J35" i="402"/>
  <c r="J34" i="402"/>
  <c r="J33" i="402"/>
  <c r="J32" i="402"/>
  <c r="J31" i="402"/>
  <c r="J30" i="402"/>
  <c r="J29" i="402"/>
  <c r="J28" i="402"/>
  <c r="J27" i="402"/>
  <c r="J26" i="402"/>
  <c r="J25" i="402"/>
  <c r="J24" i="402"/>
  <c r="J23" i="402"/>
  <c r="J22" i="402"/>
  <c r="J21" i="402"/>
  <c r="J20" i="402"/>
  <c r="J19" i="402"/>
  <c r="J18" i="402"/>
  <c r="J17" i="402"/>
  <c r="J16" i="402"/>
  <c r="J15" i="402"/>
  <c r="J14" i="402"/>
  <c r="J13" i="402"/>
  <c r="J12" i="402"/>
  <c r="J11" i="402"/>
  <c r="J10" i="402"/>
  <c r="J9" i="402"/>
  <c r="B55" i="402"/>
  <c r="J55" i="402"/>
  <c r="I55" i="402"/>
  <c r="H55" i="402"/>
  <c r="E55" i="402"/>
  <c r="D55" i="402"/>
  <c r="C55" i="402"/>
  <c r="M4" i="402"/>
  <c r="G54" i="402"/>
  <c r="F54" i="402"/>
  <c r="G53" i="402"/>
  <c r="F53" i="402"/>
  <c r="G52" i="402"/>
  <c r="F52" i="402"/>
  <c r="G51" i="402"/>
  <c r="F51" i="402"/>
  <c r="G50" i="402"/>
  <c r="F50" i="402"/>
  <c r="G49" i="402"/>
  <c r="F49" i="402"/>
  <c r="G48" i="402"/>
  <c r="F48" i="402"/>
  <c r="G47" i="402"/>
  <c r="F47" i="402"/>
  <c r="G46" i="402"/>
  <c r="F46" i="402"/>
  <c r="G45" i="402"/>
  <c r="F45" i="402"/>
  <c r="G44" i="402"/>
  <c r="F44" i="402"/>
  <c r="G43" i="402"/>
  <c r="F43" i="402"/>
  <c r="G42" i="402"/>
  <c r="F42" i="402"/>
  <c r="G41" i="402"/>
  <c r="F41" i="402"/>
  <c r="G40" i="402"/>
  <c r="F40" i="402"/>
  <c r="G39" i="402"/>
  <c r="F39" i="402"/>
  <c r="G38" i="402"/>
  <c r="F38" i="402"/>
  <c r="G37" i="402"/>
  <c r="F37" i="402"/>
  <c r="G36" i="402"/>
  <c r="F36" i="402"/>
  <c r="G35" i="402"/>
  <c r="F35" i="402"/>
  <c r="G34" i="402"/>
  <c r="F34" i="402"/>
  <c r="G33" i="402"/>
  <c r="F33" i="402"/>
  <c r="G32" i="402"/>
  <c r="F32" i="402"/>
  <c r="G31" i="402"/>
  <c r="F31" i="402"/>
  <c r="G30" i="402"/>
  <c r="F30" i="402"/>
  <c r="G29" i="402"/>
  <c r="F29" i="402"/>
  <c r="G28" i="402"/>
  <c r="F28" i="402"/>
  <c r="G27" i="402"/>
  <c r="F27" i="402"/>
  <c r="G26" i="402"/>
  <c r="F26" i="402"/>
  <c r="G25" i="402"/>
  <c r="F25" i="402"/>
  <c r="G24" i="402"/>
  <c r="F24" i="402"/>
  <c r="G23" i="402"/>
  <c r="F23" i="402"/>
  <c r="G22" i="402"/>
  <c r="F22" i="402"/>
  <c r="G21" i="402"/>
  <c r="F21" i="402"/>
  <c r="G20" i="402"/>
  <c r="F20" i="402"/>
  <c r="G19" i="402"/>
  <c r="F19" i="402"/>
  <c r="G18" i="402"/>
  <c r="F18" i="402"/>
  <c r="G17" i="402"/>
  <c r="F17" i="402"/>
  <c r="G16" i="402"/>
  <c r="F16" i="402"/>
  <c r="G15" i="402"/>
  <c r="F15" i="402"/>
  <c r="G14" i="402"/>
  <c r="F14" i="402"/>
  <c r="G13" i="402"/>
  <c r="F13" i="402"/>
  <c r="G12" i="402"/>
  <c r="F12" i="402"/>
  <c r="G11" i="402"/>
  <c r="F11" i="402"/>
  <c r="G10" i="402"/>
  <c r="F10" i="402"/>
  <c r="G9" i="402"/>
  <c r="F9" i="402"/>
  <c r="G8" i="402"/>
  <c r="F8" i="402"/>
  <c r="K7" i="402"/>
  <c r="L7" i="402"/>
  <c r="J7" i="402"/>
  <c r="G7" i="402"/>
  <c r="F7" i="402"/>
  <c r="K6" i="402"/>
  <c r="L6" i="402"/>
  <c r="J6" i="402"/>
  <c r="G6" i="402"/>
  <c r="F6" i="402"/>
  <c r="AU5" i="402"/>
  <c r="AW6" i="402"/>
  <c r="AT5" i="402"/>
  <c r="AH6" i="402"/>
  <c r="M5" i="402"/>
  <c r="K5" i="402"/>
  <c r="L5" i="402"/>
  <c r="J5" i="402"/>
  <c r="G5" i="402"/>
  <c r="F5" i="402"/>
  <c r="AD4" i="402"/>
  <c r="AF5" i="402"/>
  <c r="AC4" i="402"/>
  <c r="Y5" i="402"/>
  <c r="K4" i="402"/>
  <c r="L4" i="402"/>
  <c r="J4" i="402"/>
  <c r="G4" i="402"/>
  <c r="F4" i="402"/>
  <c r="AU5" i="401"/>
  <c r="I55" i="401"/>
  <c r="H55" i="401"/>
  <c r="E55" i="401"/>
  <c r="D55" i="401"/>
  <c r="C55" i="401"/>
  <c r="M55" i="401"/>
  <c r="B55" i="401"/>
  <c r="K54" i="401"/>
  <c r="L54" i="401"/>
  <c r="J54" i="401"/>
  <c r="G54" i="401"/>
  <c r="F54" i="401"/>
  <c r="K53" i="401"/>
  <c r="L53" i="401"/>
  <c r="J53" i="401"/>
  <c r="G53" i="401"/>
  <c r="F53" i="401"/>
  <c r="K52" i="401"/>
  <c r="L52" i="401"/>
  <c r="J52" i="401"/>
  <c r="G52" i="401"/>
  <c r="F52" i="401"/>
  <c r="K51" i="401"/>
  <c r="L51" i="401"/>
  <c r="J51" i="401"/>
  <c r="G51" i="401"/>
  <c r="F51" i="401"/>
  <c r="K50" i="401"/>
  <c r="L50" i="401"/>
  <c r="J50" i="401"/>
  <c r="G50" i="401"/>
  <c r="F50" i="401"/>
  <c r="K49" i="401"/>
  <c r="L49" i="401"/>
  <c r="J49" i="401"/>
  <c r="G49" i="401"/>
  <c r="F49" i="401"/>
  <c r="K48" i="401"/>
  <c r="L48" i="401"/>
  <c r="J48" i="401"/>
  <c r="G48" i="401"/>
  <c r="F48" i="401"/>
  <c r="K47" i="401"/>
  <c r="L47" i="401"/>
  <c r="J47" i="401"/>
  <c r="G47" i="401"/>
  <c r="F47" i="401"/>
  <c r="K46" i="401"/>
  <c r="L46" i="401"/>
  <c r="J46" i="401"/>
  <c r="G46" i="401"/>
  <c r="F46" i="401"/>
  <c r="K45" i="401"/>
  <c r="L45" i="401"/>
  <c r="J45" i="401"/>
  <c r="G45" i="401"/>
  <c r="F45" i="401"/>
  <c r="K44" i="401"/>
  <c r="L44" i="401"/>
  <c r="J44" i="401"/>
  <c r="G44" i="401"/>
  <c r="F44" i="401"/>
  <c r="K43" i="401"/>
  <c r="L43" i="401"/>
  <c r="J43" i="401"/>
  <c r="G43" i="401"/>
  <c r="F43" i="401"/>
  <c r="K42" i="401"/>
  <c r="L42" i="401"/>
  <c r="J42" i="401"/>
  <c r="G42" i="401"/>
  <c r="F42" i="401"/>
  <c r="K41" i="401"/>
  <c r="L41" i="401"/>
  <c r="J41" i="401"/>
  <c r="G41" i="401"/>
  <c r="F41" i="401"/>
  <c r="K40" i="401"/>
  <c r="L40" i="401"/>
  <c r="J40" i="401"/>
  <c r="G40" i="401"/>
  <c r="F40" i="401"/>
  <c r="K39" i="401"/>
  <c r="L39" i="401"/>
  <c r="J39" i="401"/>
  <c r="G39" i="401"/>
  <c r="F39" i="401"/>
  <c r="K38" i="401"/>
  <c r="L38" i="401"/>
  <c r="J38" i="401"/>
  <c r="G38" i="401"/>
  <c r="F38" i="401"/>
  <c r="K37" i="401"/>
  <c r="L37" i="401"/>
  <c r="J37" i="401"/>
  <c r="G37" i="401"/>
  <c r="F37" i="401"/>
  <c r="K36" i="401"/>
  <c r="L36" i="401"/>
  <c r="J36" i="401"/>
  <c r="G36" i="401"/>
  <c r="F36" i="401"/>
  <c r="K35" i="401"/>
  <c r="L35" i="401"/>
  <c r="J35" i="401"/>
  <c r="G35" i="401"/>
  <c r="F35" i="401"/>
  <c r="K34" i="401"/>
  <c r="L34" i="401"/>
  <c r="J34" i="401"/>
  <c r="G34" i="401"/>
  <c r="F34" i="401"/>
  <c r="K33" i="401"/>
  <c r="L33" i="401"/>
  <c r="J33" i="401"/>
  <c r="G33" i="401"/>
  <c r="F33" i="401"/>
  <c r="K32" i="401"/>
  <c r="L32" i="401"/>
  <c r="J32" i="401"/>
  <c r="G32" i="401"/>
  <c r="F32" i="401"/>
  <c r="L31" i="401"/>
  <c r="G31" i="401"/>
  <c r="F31" i="401"/>
  <c r="K30" i="401"/>
  <c r="L30" i="401"/>
  <c r="J30" i="401"/>
  <c r="G30" i="401"/>
  <c r="F30" i="401"/>
  <c r="K29" i="401"/>
  <c r="L29" i="401"/>
  <c r="J29" i="401"/>
  <c r="G29" i="401"/>
  <c r="F29" i="401"/>
  <c r="K28" i="401"/>
  <c r="L28" i="401"/>
  <c r="J28" i="401"/>
  <c r="G28" i="401"/>
  <c r="F28" i="401"/>
  <c r="K27" i="401"/>
  <c r="L27" i="401"/>
  <c r="J27" i="401"/>
  <c r="G27" i="401"/>
  <c r="F27" i="401"/>
  <c r="K26" i="401"/>
  <c r="L26" i="401"/>
  <c r="J26" i="401"/>
  <c r="G26" i="401"/>
  <c r="F26" i="401"/>
  <c r="K25" i="401"/>
  <c r="L25" i="401"/>
  <c r="J25" i="401"/>
  <c r="G25" i="401"/>
  <c r="F25" i="401"/>
  <c r="K24" i="401"/>
  <c r="L24" i="401"/>
  <c r="J24" i="401"/>
  <c r="G24" i="401"/>
  <c r="F24" i="401"/>
  <c r="K23" i="401"/>
  <c r="L23" i="401"/>
  <c r="J23" i="401"/>
  <c r="G23" i="401"/>
  <c r="F23" i="401"/>
  <c r="K22" i="401"/>
  <c r="L22" i="401"/>
  <c r="J22" i="401"/>
  <c r="G22" i="401"/>
  <c r="F22" i="401"/>
  <c r="K21" i="401"/>
  <c r="L21" i="401"/>
  <c r="J21" i="401"/>
  <c r="G21" i="401"/>
  <c r="F21" i="401"/>
  <c r="K20" i="401"/>
  <c r="L20" i="401"/>
  <c r="J20" i="401"/>
  <c r="G20" i="401"/>
  <c r="F20" i="401"/>
  <c r="L19" i="401"/>
  <c r="G19" i="401"/>
  <c r="F19" i="401"/>
  <c r="K18" i="401"/>
  <c r="L18" i="401"/>
  <c r="J18" i="401"/>
  <c r="G18" i="401"/>
  <c r="F18" i="401"/>
  <c r="K17" i="401"/>
  <c r="L17" i="401"/>
  <c r="J17" i="401"/>
  <c r="G17" i="401"/>
  <c r="F17" i="401"/>
  <c r="K16" i="401"/>
  <c r="L16" i="401"/>
  <c r="J16" i="401"/>
  <c r="G16" i="401"/>
  <c r="F16" i="401"/>
  <c r="K15" i="401"/>
  <c r="L15" i="401"/>
  <c r="J15" i="401"/>
  <c r="G15" i="401"/>
  <c r="F15" i="401"/>
  <c r="K14" i="401"/>
  <c r="L14" i="401"/>
  <c r="J14" i="401"/>
  <c r="G14" i="401"/>
  <c r="F14" i="401"/>
  <c r="K13" i="401"/>
  <c r="L13" i="401"/>
  <c r="J13" i="401"/>
  <c r="G13" i="401"/>
  <c r="F13" i="401"/>
  <c r="K12" i="401"/>
  <c r="L12" i="401"/>
  <c r="J12" i="401"/>
  <c r="G12" i="401"/>
  <c r="F12" i="401"/>
  <c r="K11" i="401"/>
  <c r="L11" i="401"/>
  <c r="J11" i="401"/>
  <c r="G11" i="401"/>
  <c r="F11" i="401"/>
  <c r="K10" i="401"/>
  <c r="L10" i="401"/>
  <c r="J10" i="401"/>
  <c r="G10" i="401"/>
  <c r="F10" i="401"/>
  <c r="K9" i="401"/>
  <c r="L9" i="401"/>
  <c r="J9" i="401"/>
  <c r="G9" i="401"/>
  <c r="F9" i="401"/>
  <c r="K8" i="401"/>
  <c r="L8" i="401"/>
  <c r="J8" i="401"/>
  <c r="G8" i="401"/>
  <c r="F8" i="401"/>
  <c r="K7" i="401"/>
  <c r="L7" i="401"/>
  <c r="J7" i="401"/>
  <c r="G7" i="401"/>
  <c r="F7" i="401"/>
  <c r="K6" i="401"/>
  <c r="L6" i="401"/>
  <c r="J6" i="401"/>
  <c r="G6" i="401"/>
  <c r="F6" i="401"/>
  <c r="AW6" i="401"/>
  <c r="AT5" i="401"/>
  <c r="AN6" i="401"/>
  <c r="K5" i="401"/>
  <c r="L5" i="401"/>
  <c r="J5" i="401"/>
  <c r="G5" i="401"/>
  <c r="F5" i="401"/>
  <c r="AD4" i="401"/>
  <c r="AF5" i="401"/>
  <c r="AC4" i="401"/>
  <c r="S5" i="401"/>
  <c r="K4" i="401"/>
  <c r="L4" i="401"/>
  <c r="J4" i="401"/>
  <c r="G4" i="401"/>
  <c r="F4" i="401"/>
  <c r="I55" i="400"/>
  <c r="H55" i="400"/>
  <c r="E55" i="400"/>
  <c r="D55" i="400"/>
  <c r="C55" i="400"/>
  <c r="M39" i="400"/>
  <c r="B55" i="400"/>
  <c r="K54" i="400"/>
  <c r="L54" i="400"/>
  <c r="J54" i="400"/>
  <c r="G54" i="400"/>
  <c r="F54" i="400"/>
  <c r="K53" i="400"/>
  <c r="L53" i="400"/>
  <c r="J53" i="400"/>
  <c r="G53" i="400"/>
  <c r="F53" i="400"/>
  <c r="K52" i="400"/>
  <c r="L52" i="400"/>
  <c r="J52" i="400"/>
  <c r="G52" i="400"/>
  <c r="F52" i="400"/>
  <c r="K51" i="400"/>
  <c r="L51" i="400"/>
  <c r="J51" i="400"/>
  <c r="G51" i="400"/>
  <c r="F51" i="400"/>
  <c r="K50" i="400"/>
  <c r="L50" i="400"/>
  <c r="J50" i="400"/>
  <c r="G50" i="400"/>
  <c r="F50" i="400"/>
  <c r="K49" i="400"/>
  <c r="L49" i="400"/>
  <c r="J49" i="400"/>
  <c r="G49" i="400"/>
  <c r="F49" i="400"/>
  <c r="K48" i="400"/>
  <c r="L48" i="400"/>
  <c r="J48" i="400"/>
  <c r="G48" i="400"/>
  <c r="F48" i="400"/>
  <c r="K47" i="400"/>
  <c r="L47" i="400"/>
  <c r="J47" i="400"/>
  <c r="G47" i="400"/>
  <c r="F47" i="400"/>
  <c r="K46" i="400"/>
  <c r="L46" i="400"/>
  <c r="J46" i="400"/>
  <c r="G46" i="400"/>
  <c r="F46" i="400"/>
  <c r="K45" i="400"/>
  <c r="L45" i="400"/>
  <c r="J45" i="400"/>
  <c r="G45" i="400"/>
  <c r="F45" i="400"/>
  <c r="K44" i="400"/>
  <c r="L44" i="400"/>
  <c r="J44" i="400"/>
  <c r="G44" i="400"/>
  <c r="F44" i="400"/>
  <c r="K43" i="400"/>
  <c r="L43" i="400"/>
  <c r="J43" i="400"/>
  <c r="G43" i="400"/>
  <c r="F43" i="400"/>
  <c r="K42" i="400"/>
  <c r="L42" i="400"/>
  <c r="J42" i="400"/>
  <c r="G42" i="400"/>
  <c r="F42" i="400"/>
  <c r="K41" i="400"/>
  <c r="L41" i="400"/>
  <c r="J41" i="400"/>
  <c r="G41" i="400"/>
  <c r="F41" i="400"/>
  <c r="K40" i="400"/>
  <c r="L40" i="400"/>
  <c r="J40" i="400"/>
  <c r="G40" i="400"/>
  <c r="F40" i="400"/>
  <c r="K39" i="400"/>
  <c r="L39" i="400"/>
  <c r="J39" i="400"/>
  <c r="G39" i="400"/>
  <c r="F39" i="400"/>
  <c r="K38" i="400"/>
  <c r="L38" i="400"/>
  <c r="J38" i="400"/>
  <c r="G38" i="400"/>
  <c r="F38" i="400"/>
  <c r="K37" i="400"/>
  <c r="L37" i="400"/>
  <c r="J37" i="400"/>
  <c r="G37" i="400"/>
  <c r="F37" i="400"/>
  <c r="K36" i="400"/>
  <c r="L36" i="400"/>
  <c r="J36" i="400"/>
  <c r="G36" i="400"/>
  <c r="F36" i="400"/>
  <c r="K35" i="400"/>
  <c r="L35" i="400"/>
  <c r="J35" i="400"/>
  <c r="G35" i="400"/>
  <c r="F35" i="400"/>
  <c r="K34" i="400"/>
  <c r="L34" i="400"/>
  <c r="J34" i="400"/>
  <c r="G34" i="400"/>
  <c r="F34" i="400"/>
  <c r="K33" i="400"/>
  <c r="L33" i="400"/>
  <c r="J33" i="400"/>
  <c r="G33" i="400"/>
  <c r="F33" i="400"/>
  <c r="K32" i="400"/>
  <c r="L32" i="400"/>
  <c r="J32" i="400"/>
  <c r="G32" i="400"/>
  <c r="F32" i="400"/>
  <c r="L31" i="400"/>
  <c r="G31" i="400"/>
  <c r="F31" i="400"/>
  <c r="K30" i="400"/>
  <c r="L30" i="400"/>
  <c r="J30" i="400"/>
  <c r="G30" i="400"/>
  <c r="F30" i="400"/>
  <c r="K29" i="400"/>
  <c r="L29" i="400"/>
  <c r="J29" i="400"/>
  <c r="G29" i="400"/>
  <c r="F29" i="400"/>
  <c r="K28" i="400"/>
  <c r="L28" i="400"/>
  <c r="J28" i="400"/>
  <c r="G28" i="400"/>
  <c r="F28" i="400"/>
  <c r="K27" i="400"/>
  <c r="L27" i="400"/>
  <c r="J27" i="400"/>
  <c r="G27" i="400"/>
  <c r="F27" i="400"/>
  <c r="K26" i="400"/>
  <c r="L26" i="400"/>
  <c r="J26" i="400"/>
  <c r="G26" i="400"/>
  <c r="F26" i="400"/>
  <c r="K25" i="400"/>
  <c r="L25" i="400"/>
  <c r="J25" i="400"/>
  <c r="G25" i="400"/>
  <c r="F25" i="400"/>
  <c r="K24" i="400"/>
  <c r="L24" i="400"/>
  <c r="J24" i="400"/>
  <c r="G24" i="400"/>
  <c r="F24" i="400"/>
  <c r="K23" i="400"/>
  <c r="L23" i="400"/>
  <c r="J23" i="400"/>
  <c r="G23" i="400"/>
  <c r="F23" i="400"/>
  <c r="K22" i="400"/>
  <c r="L22" i="400"/>
  <c r="J22" i="400"/>
  <c r="G22" i="400"/>
  <c r="F22" i="400"/>
  <c r="K21" i="400"/>
  <c r="L21" i="400"/>
  <c r="J21" i="400"/>
  <c r="G21" i="400"/>
  <c r="F21" i="400"/>
  <c r="K20" i="400"/>
  <c r="L20" i="400"/>
  <c r="J20" i="400"/>
  <c r="G20" i="400"/>
  <c r="F20" i="400"/>
  <c r="L19" i="400"/>
  <c r="G19" i="400"/>
  <c r="F19" i="400"/>
  <c r="K18" i="400"/>
  <c r="L18" i="400"/>
  <c r="J18" i="400"/>
  <c r="G18" i="400"/>
  <c r="F18" i="400"/>
  <c r="K17" i="400"/>
  <c r="L17" i="400"/>
  <c r="J17" i="400"/>
  <c r="G17" i="400"/>
  <c r="F17" i="400"/>
  <c r="K16" i="400"/>
  <c r="L16" i="400"/>
  <c r="J16" i="400"/>
  <c r="G16" i="400"/>
  <c r="F16" i="400"/>
  <c r="K15" i="400"/>
  <c r="L15" i="400"/>
  <c r="J15" i="400"/>
  <c r="G15" i="400"/>
  <c r="F15" i="400"/>
  <c r="K14" i="400"/>
  <c r="L14" i="400"/>
  <c r="J14" i="400"/>
  <c r="G14" i="400"/>
  <c r="F14" i="400"/>
  <c r="K13" i="400"/>
  <c r="L13" i="400"/>
  <c r="J13" i="400"/>
  <c r="G13" i="400"/>
  <c r="F13" i="400"/>
  <c r="K12" i="400"/>
  <c r="L12" i="400"/>
  <c r="J12" i="400"/>
  <c r="G12" i="400"/>
  <c r="F12" i="400"/>
  <c r="K11" i="400"/>
  <c r="L11" i="400"/>
  <c r="J11" i="400"/>
  <c r="G11" i="400"/>
  <c r="F11" i="400"/>
  <c r="K10" i="400"/>
  <c r="L10" i="400"/>
  <c r="J10" i="400"/>
  <c r="G10" i="400"/>
  <c r="F10" i="400"/>
  <c r="K9" i="400"/>
  <c r="L9" i="400"/>
  <c r="J9" i="400"/>
  <c r="G9" i="400"/>
  <c r="F9" i="400"/>
  <c r="K8" i="400"/>
  <c r="L8" i="400"/>
  <c r="J8" i="400"/>
  <c r="G8" i="400"/>
  <c r="F8" i="400"/>
  <c r="K7" i="400"/>
  <c r="L7" i="400"/>
  <c r="J7" i="400"/>
  <c r="G7" i="400"/>
  <c r="F7" i="400"/>
  <c r="K6" i="400"/>
  <c r="L6" i="400"/>
  <c r="J6" i="400"/>
  <c r="G6" i="400"/>
  <c r="F6" i="400"/>
  <c r="AU5" i="400"/>
  <c r="AW6" i="400"/>
  <c r="AT5" i="400"/>
  <c r="AJ6" i="400"/>
  <c r="K5" i="400"/>
  <c r="L5" i="400"/>
  <c r="J5" i="400"/>
  <c r="G5" i="400"/>
  <c r="F5" i="400"/>
  <c r="AD4" i="400"/>
  <c r="AF5" i="400"/>
  <c r="AC4" i="400"/>
  <c r="AA5" i="400"/>
  <c r="K4" i="400"/>
  <c r="L4" i="400"/>
  <c r="J4" i="400"/>
  <c r="G4" i="400"/>
  <c r="F4" i="400"/>
  <c r="J33" i="399"/>
  <c r="J16" i="399"/>
  <c r="I55" i="399"/>
  <c r="H55" i="399"/>
  <c r="E55" i="399"/>
  <c r="D55" i="399"/>
  <c r="C55" i="399"/>
  <c r="M55" i="399"/>
  <c r="B55" i="399"/>
  <c r="K54" i="399"/>
  <c r="L54" i="399"/>
  <c r="J54" i="399"/>
  <c r="G54" i="399"/>
  <c r="F54" i="399"/>
  <c r="K53" i="399"/>
  <c r="L53" i="399"/>
  <c r="J53" i="399"/>
  <c r="G53" i="399"/>
  <c r="F53" i="399"/>
  <c r="K52" i="399"/>
  <c r="L52" i="399"/>
  <c r="J52" i="399"/>
  <c r="G52" i="399"/>
  <c r="F52" i="399"/>
  <c r="K51" i="399"/>
  <c r="L51" i="399"/>
  <c r="J51" i="399"/>
  <c r="G51" i="399"/>
  <c r="F51" i="399"/>
  <c r="K50" i="399"/>
  <c r="L50" i="399"/>
  <c r="J50" i="399"/>
  <c r="G50" i="399"/>
  <c r="F50" i="399"/>
  <c r="K49" i="399"/>
  <c r="L49" i="399"/>
  <c r="J49" i="399"/>
  <c r="G49" i="399"/>
  <c r="F49" i="399"/>
  <c r="K48" i="399"/>
  <c r="L48" i="399"/>
  <c r="J48" i="399"/>
  <c r="G48" i="399"/>
  <c r="F48" i="399"/>
  <c r="K47" i="399"/>
  <c r="L47" i="399"/>
  <c r="J47" i="399"/>
  <c r="G47" i="399"/>
  <c r="F47" i="399"/>
  <c r="K46" i="399"/>
  <c r="L46" i="399"/>
  <c r="J46" i="399"/>
  <c r="G46" i="399"/>
  <c r="F46" i="399"/>
  <c r="K45" i="399"/>
  <c r="L45" i="399"/>
  <c r="J45" i="399"/>
  <c r="G45" i="399"/>
  <c r="F45" i="399"/>
  <c r="K44" i="399"/>
  <c r="L44" i="399"/>
  <c r="J44" i="399"/>
  <c r="G44" i="399"/>
  <c r="F44" i="399"/>
  <c r="K43" i="399"/>
  <c r="L43" i="399"/>
  <c r="J43" i="399"/>
  <c r="G43" i="399"/>
  <c r="F43" i="399"/>
  <c r="K42" i="399"/>
  <c r="L42" i="399"/>
  <c r="J42" i="399"/>
  <c r="G42" i="399"/>
  <c r="F42" i="399"/>
  <c r="K41" i="399"/>
  <c r="L41" i="399"/>
  <c r="J41" i="399"/>
  <c r="G41" i="399"/>
  <c r="F41" i="399"/>
  <c r="K40" i="399"/>
  <c r="L40" i="399"/>
  <c r="J40" i="399"/>
  <c r="G40" i="399"/>
  <c r="F40" i="399"/>
  <c r="K39" i="399"/>
  <c r="L39" i="399"/>
  <c r="J39" i="399"/>
  <c r="G39" i="399"/>
  <c r="F39" i="399"/>
  <c r="K38" i="399"/>
  <c r="L38" i="399"/>
  <c r="J38" i="399"/>
  <c r="G38" i="399"/>
  <c r="F38" i="399"/>
  <c r="K37" i="399"/>
  <c r="L37" i="399"/>
  <c r="J37" i="399"/>
  <c r="G37" i="399"/>
  <c r="F37" i="399"/>
  <c r="K36" i="399"/>
  <c r="L36" i="399"/>
  <c r="J36" i="399"/>
  <c r="G36" i="399"/>
  <c r="F36" i="399"/>
  <c r="K35" i="399"/>
  <c r="L35" i="399"/>
  <c r="J35" i="399"/>
  <c r="G35" i="399"/>
  <c r="F35" i="399"/>
  <c r="K34" i="399"/>
  <c r="L34" i="399"/>
  <c r="J34" i="399"/>
  <c r="G34" i="399"/>
  <c r="F34" i="399"/>
  <c r="K33" i="399"/>
  <c r="L33" i="399"/>
  <c r="G33" i="399"/>
  <c r="F33" i="399"/>
  <c r="K32" i="399"/>
  <c r="L32" i="399"/>
  <c r="J32" i="399"/>
  <c r="G32" i="399"/>
  <c r="F32" i="399"/>
  <c r="L31" i="399"/>
  <c r="G31" i="399"/>
  <c r="F31" i="399"/>
  <c r="K30" i="399"/>
  <c r="L30" i="399"/>
  <c r="J30" i="399"/>
  <c r="G30" i="399"/>
  <c r="F30" i="399"/>
  <c r="K29" i="399"/>
  <c r="L29" i="399"/>
  <c r="J29" i="399"/>
  <c r="G29" i="399"/>
  <c r="F29" i="399"/>
  <c r="K28" i="399"/>
  <c r="L28" i="399"/>
  <c r="J28" i="399"/>
  <c r="G28" i="399"/>
  <c r="F28" i="399"/>
  <c r="K27" i="399"/>
  <c r="L27" i="399"/>
  <c r="J27" i="399"/>
  <c r="G27" i="399"/>
  <c r="F27" i="399"/>
  <c r="K26" i="399"/>
  <c r="L26" i="399"/>
  <c r="J26" i="399"/>
  <c r="G26" i="399"/>
  <c r="F26" i="399"/>
  <c r="K25" i="399"/>
  <c r="L25" i="399"/>
  <c r="J25" i="399"/>
  <c r="G25" i="399"/>
  <c r="F25" i="399"/>
  <c r="K24" i="399"/>
  <c r="L24" i="399"/>
  <c r="J24" i="399"/>
  <c r="G24" i="399"/>
  <c r="F24" i="399"/>
  <c r="K23" i="399"/>
  <c r="L23" i="399"/>
  <c r="J23" i="399"/>
  <c r="G23" i="399"/>
  <c r="F23" i="399"/>
  <c r="K22" i="399"/>
  <c r="L22" i="399"/>
  <c r="J22" i="399"/>
  <c r="G22" i="399"/>
  <c r="F22" i="399"/>
  <c r="K21" i="399"/>
  <c r="L21" i="399"/>
  <c r="J21" i="399"/>
  <c r="G21" i="399"/>
  <c r="F21" i="399"/>
  <c r="K20" i="399"/>
  <c r="L20" i="399"/>
  <c r="J20" i="399"/>
  <c r="G20" i="399"/>
  <c r="F20" i="399"/>
  <c r="L19" i="399"/>
  <c r="G19" i="399"/>
  <c r="F19" i="399"/>
  <c r="K18" i="399"/>
  <c r="L18" i="399"/>
  <c r="J18" i="399"/>
  <c r="G18" i="399"/>
  <c r="F18" i="399"/>
  <c r="K17" i="399"/>
  <c r="L17" i="399"/>
  <c r="J17" i="399"/>
  <c r="G17" i="399"/>
  <c r="F17" i="399"/>
  <c r="K16" i="399"/>
  <c r="L16" i="399"/>
  <c r="G16" i="399"/>
  <c r="F16" i="399"/>
  <c r="K15" i="399"/>
  <c r="L15" i="399"/>
  <c r="J15" i="399"/>
  <c r="G15" i="399"/>
  <c r="F15" i="399"/>
  <c r="K14" i="399"/>
  <c r="L14" i="399"/>
  <c r="J14" i="399"/>
  <c r="G14" i="399"/>
  <c r="F14" i="399"/>
  <c r="K13" i="399"/>
  <c r="L13" i="399"/>
  <c r="J13" i="399"/>
  <c r="G13" i="399"/>
  <c r="F13" i="399"/>
  <c r="K12" i="399"/>
  <c r="L12" i="399"/>
  <c r="J12" i="399"/>
  <c r="G12" i="399"/>
  <c r="F12" i="399"/>
  <c r="K11" i="399"/>
  <c r="L11" i="399"/>
  <c r="J11" i="399"/>
  <c r="G11" i="399"/>
  <c r="F11" i="399"/>
  <c r="K10" i="399"/>
  <c r="L10" i="399"/>
  <c r="J10" i="399"/>
  <c r="G10" i="399"/>
  <c r="F10" i="399"/>
  <c r="K9" i="399"/>
  <c r="L9" i="399"/>
  <c r="J9" i="399"/>
  <c r="G9" i="399"/>
  <c r="F9" i="399"/>
  <c r="K8" i="399"/>
  <c r="L8" i="399"/>
  <c r="J8" i="399"/>
  <c r="G8" i="399"/>
  <c r="F8" i="399"/>
  <c r="K7" i="399"/>
  <c r="L7" i="399"/>
  <c r="J7" i="399"/>
  <c r="G7" i="399"/>
  <c r="F7" i="399"/>
  <c r="K6" i="399"/>
  <c r="L6" i="399"/>
  <c r="J6" i="399"/>
  <c r="G6" i="399"/>
  <c r="F6" i="399"/>
  <c r="AU5" i="399"/>
  <c r="AW6" i="399"/>
  <c r="AT5" i="399"/>
  <c r="AN6" i="399"/>
  <c r="K5" i="399"/>
  <c r="L5" i="399"/>
  <c r="J5" i="399"/>
  <c r="G5" i="399"/>
  <c r="F5" i="399"/>
  <c r="AD4" i="399"/>
  <c r="AF5" i="399"/>
  <c r="AC4" i="399"/>
  <c r="W5" i="399"/>
  <c r="K4" i="399"/>
  <c r="L4" i="399"/>
  <c r="J4" i="399"/>
  <c r="G4" i="399"/>
  <c r="F4" i="399"/>
  <c r="J6" i="398"/>
  <c r="I55" i="398"/>
  <c r="H55" i="398"/>
  <c r="E55" i="398"/>
  <c r="D55" i="398"/>
  <c r="C55" i="398"/>
  <c r="M55" i="398"/>
  <c r="B55" i="398"/>
  <c r="K54" i="398"/>
  <c r="L54" i="398"/>
  <c r="J54" i="398"/>
  <c r="G54" i="398"/>
  <c r="F54" i="398"/>
  <c r="K53" i="398"/>
  <c r="L53" i="398"/>
  <c r="J53" i="398"/>
  <c r="G53" i="398"/>
  <c r="F53" i="398"/>
  <c r="K52" i="398"/>
  <c r="L52" i="398"/>
  <c r="J52" i="398"/>
  <c r="G52" i="398"/>
  <c r="F52" i="398"/>
  <c r="K51" i="398"/>
  <c r="L51" i="398"/>
  <c r="J51" i="398"/>
  <c r="G51" i="398"/>
  <c r="F51" i="398"/>
  <c r="K50" i="398"/>
  <c r="L50" i="398"/>
  <c r="J50" i="398"/>
  <c r="G50" i="398"/>
  <c r="F50" i="398"/>
  <c r="K49" i="398"/>
  <c r="L49" i="398"/>
  <c r="J49" i="398"/>
  <c r="G49" i="398"/>
  <c r="F49" i="398"/>
  <c r="K48" i="398"/>
  <c r="L48" i="398"/>
  <c r="J48" i="398"/>
  <c r="G48" i="398"/>
  <c r="F48" i="398"/>
  <c r="K47" i="398"/>
  <c r="L47" i="398"/>
  <c r="J47" i="398"/>
  <c r="G47" i="398"/>
  <c r="F47" i="398"/>
  <c r="K46" i="398"/>
  <c r="L46" i="398"/>
  <c r="J46" i="398"/>
  <c r="G46" i="398"/>
  <c r="F46" i="398"/>
  <c r="K45" i="398"/>
  <c r="L45" i="398"/>
  <c r="J45" i="398"/>
  <c r="G45" i="398"/>
  <c r="F45" i="398"/>
  <c r="K44" i="398"/>
  <c r="L44" i="398"/>
  <c r="J44" i="398"/>
  <c r="G44" i="398"/>
  <c r="F44" i="398"/>
  <c r="K43" i="398"/>
  <c r="L43" i="398"/>
  <c r="J43" i="398"/>
  <c r="G43" i="398"/>
  <c r="F43" i="398"/>
  <c r="K42" i="398"/>
  <c r="L42" i="398"/>
  <c r="J42" i="398"/>
  <c r="G42" i="398"/>
  <c r="F42" i="398"/>
  <c r="K41" i="398"/>
  <c r="L41" i="398"/>
  <c r="J41" i="398"/>
  <c r="G41" i="398"/>
  <c r="F41" i="398"/>
  <c r="K40" i="398"/>
  <c r="L40" i="398"/>
  <c r="J40" i="398"/>
  <c r="G40" i="398"/>
  <c r="F40" i="398"/>
  <c r="K39" i="398"/>
  <c r="L39" i="398"/>
  <c r="J39" i="398"/>
  <c r="G39" i="398"/>
  <c r="F39" i="398"/>
  <c r="K38" i="398"/>
  <c r="L38" i="398"/>
  <c r="J38" i="398"/>
  <c r="G38" i="398"/>
  <c r="F38" i="398"/>
  <c r="K37" i="398"/>
  <c r="L37" i="398"/>
  <c r="J37" i="398"/>
  <c r="G37" i="398"/>
  <c r="F37" i="398"/>
  <c r="K36" i="398"/>
  <c r="L36" i="398"/>
  <c r="J36" i="398"/>
  <c r="G36" i="398"/>
  <c r="F36" i="398"/>
  <c r="K35" i="398"/>
  <c r="L35" i="398"/>
  <c r="J35" i="398"/>
  <c r="G35" i="398"/>
  <c r="F35" i="398"/>
  <c r="K34" i="398"/>
  <c r="L34" i="398"/>
  <c r="J34" i="398"/>
  <c r="G34" i="398"/>
  <c r="F34" i="398"/>
  <c r="K33" i="398"/>
  <c r="L33" i="398"/>
  <c r="J33" i="398"/>
  <c r="G33" i="398"/>
  <c r="F33" i="398"/>
  <c r="K32" i="398"/>
  <c r="L32" i="398"/>
  <c r="J32" i="398"/>
  <c r="G32" i="398"/>
  <c r="F32" i="398"/>
  <c r="L31" i="398"/>
  <c r="G31" i="398"/>
  <c r="F31" i="398"/>
  <c r="K30" i="398"/>
  <c r="L30" i="398"/>
  <c r="J30" i="398"/>
  <c r="G30" i="398"/>
  <c r="F30" i="398"/>
  <c r="K29" i="398"/>
  <c r="L29" i="398"/>
  <c r="J29" i="398"/>
  <c r="G29" i="398"/>
  <c r="F29" i="398"/>
  <c r="K28" i="398"/>
  <c r="L28" i="398"/>
  <c r="J28" i="398"/>
  <c r="G28" i="398"/>
  <c r="F28" i="398"/>
  <c r="K27" i="398"/>
  <c r="L27" i="398"/>
  <c r="J27" i="398"/>
  <c r="G27" i="398"/>
  <c r="F27" i="398"/>
  <c r="K26" i="398"/>
  <c r="L26" i="398"/>
  <c r="J26" i="398"/>
  <c r="G26" i="398"/>
  <c r="F26" i="398"/>
  <c r="K25" i="398"/>
  <c r="L25" i="398"/>
  <c r="J25" i="398"/>
  <c r="G25" i="398"/>
  <c r="F25" i="398"/>
  <c r="K24" i="398"/>
  <c r="L24" i="398"/>
  <c r="J24" i="398"/>
  <c r="G24" i="398"/>
  <c r="F24" i="398"/>
  <c r="K23" i="398"/>
  <c r="L23" i="398"/>
  <c r="J23" i="398"/>
  <c r="G23" i="398"/>
  <c r="F23" i="398"/>
  <c r="K22" i="398"/>
  <c r="L22" i="398"/>
  <c r="J22" i="398"/>
  <c r="G22" i="398"/>
  <c r="F22" i="398"/>
  <c r="K21" i="398"/>
  <c r="L21" i="398"/>
  <c r="J21" i="398"/>
  <c r="G21" i="398"/>
  <c r="F21" i="398"/>
  <c r="K20" i="398"/>
  <c r="L20" i="398"/>
  <c r="J20" i="398"/>
  <c r="G20" i="398"/>
  <c r="F20" i="398"/>
  <c r="L19" i="398"/>
  <c r="G19" i="398"/>
  <c r="F19" i="398"/>
  <c r="K18" i="398"/>
  <c r="L18" i="398"/>
  <c r="J18" i="398"/>
  <c r="G18" i="398"/>
  <c r="F18" i="398"/>
  <c r="K17" i="398"/>
  <c r="L17" i="398"/>
  <c r="J17" i="398"/>
  <c r="G17" i="398"/>
  <c r="F17" i="398"/>
  <c r="K16" i="398"/>
  <c r="L16" i="398"/>
  <c r="J16" i="398"/>
  <c r="G16" i="398"/>
  <c r="F16" i="398"/>
  <c r="K15" i="398"/>
  <c r="L15" i="398"/>
  <c r="J15" i="398"/>
  <c r="G15" i="398"/>
  <c r="F15" i="398"/>
  <c r="K14" i="398"/>
  <c r="L14" i="398"/>
  <c r="J14" i="398"/>
  <c r="G14" i="398"/>
  <c r="F14" i="398"/>
  <c r="K13" i="398"/>
  <c r="L13" i="398"/>
  <c r="J13" i="398"/>
  <c r="G13" i="398"/>
  <c r="F13" i="398"/>
  <c r="K12" i="398"/>
  <c r="L12" i="398"/>
  <c r="J12" i="398"/>
  <c r="G12" i="398"/>
  <c r="F12" i="398"/>
  <c r="K11" i="398"/>
  <c r="L11" i="398"/>
  <c r="J11" i="398"/>
  <c r="G11" i="398"/>
  <c r="F11" i="398"/>
  <c r="K10" i="398"/>
  <c r="L10" i="398"/>
  <c r="J10" i="398"/>
  <c r="G10" i="398"/>
  <c r="F10" i="398"/>
  <c r="K9" i="398"/>
  <c r="L9" i="398"/>
  <c r="J9" i="398"/>
  <c r="G9" i="398"/>
  <c r="F9" i="398"/>
  <c r="K8" i="398"/>
  <c r="L8" i="398"/>
  <c r="J8" i="398"/>
  <c r="G8" i="398"/>
  <c r="F8" i="398"/>
  <c r="K7" i="398"/>
  <c r="L7" i="398"/>
  <c r="J7" i="398"/>
  <c r="G7" i="398"/>
  <c r="F7" i="398"/>
  <c r="K6" i="398"/>
  <c r="L6" i="398"/>
  <c r="G6" i="398"/>
  <c r="F6" i="398"/>
  <c r="AU5" i="398"/>
  <c r="AW6" i="398"/>
  <c r="AT5" i="398"/>
  <c r="AP6" i="398"/>
  <c r="K5" i="398"/>
  <c r="L5" i="398"/>
  <c r="J5" i="398"/>
  <c r="G5" i="398"/>
  <c r="F5" i="398"/>
  <c r="AD4" i="398"/>
  <c r="AF5" i="398"/>
  <c r="AC4" i="398"/>
  <c r="Y5" i="398"/>
  <c r="K4" i="398"/>
  <c r="L4" i="398"/>
  <c r="J4" i="398"/>
  <c r="G4" i="398"/>
  <c r="F4" i="398"/>
  <c r="AM6" i="397"/>
  <c r="AL6" i="397"/>
  <c r="AK6" i="397"/>
  <c r="AU5" i="397"/>
  <c r="AW6" i="397"/>
  <c r="AT5" i="397"/>
  <c r="AN6" i="397"/>
  <c r="M48" i="397"/>
  <c r="M40" i="397"/>
  <c r="M32" i="397"/>
  <c r="M16" i="397"/>
  <c r="M8" i="397"/>
  <c r="I55" i="397"/>
  <c r="H55" i="397"/>
  <c r="E55" i="397"/>
  <c r="D55" i="397"/>
  <c r="C55" i="397"/>
  <c r="M4" i="397"/>
  <c r="B55" i="397"/>
  <c r="F55" i="397"/>
  <c r="J41" i="397"/>
  <c r="K41" i="397"/>
  <c r="L41" i="397"/>
  <c r="G41" i="397"/>
  <c r="F41" i="397"/>
  <c r="K7" i="397"/>
  <c r="L7" i="397"/>
  <c r="J7" i="397"/>
  <c r="G7" i="397"/>
  <c r="F7" i="397"/>
  <c r="K40" i="397"/>
  <c r="L40" i="397"/>
  <c r="J40" i="397"/>
  <c r="G40" i="397"/>
  <c r="F40" i="397"/>
  <c r="K54" i="397"/>
  <c r="L54" i="397"/>
  <c r="J54" i="397"/>
  <c r="G54" i="397"/>
  <c r="F54" i="397"/>
  <c r="K53" i="397"/>
  <c r="L53" i="397"/>
  <c r="J53" i="397"/>
  <c r="G53" i="397"/>
  <c r="F53" i="397"/>
  <c r="K13" i="397"/>
  <c r="L13" i="397"/>
  <c r="J13" i="397"/>
  <c r="G13" i="397"/>
  <c r="F13" i="397"/>
  <c r="K19" i="397"/>
  <c r="L19" i="397"/>
  <c r="J19" i="397"/>
  <c r="G19" i="397"/>
  <c r="F19" i="397"/>
  <c r="K39" i="397"/>
  <c r="L39" i="397"/>
  <c r="J39" i="397"/>
  <c r="G39" i="397"/>
  <c r="F39" i="397"/>
  <c r="K12" i="397"/>
  <c r="L12" i="397"/>
  <c r="J12" i="397"/>
  <c r="G12" i="397"/>
  <c r="F12" i="397"/>
  <c r="K52" i="397"/>
  <c r="L52" i="397"/>
  <c r="J52" i="397"/>
  <c r="G52" i="397"/>
  <c r="F52" i="397"/>
  <c r="K51" i="397"/>
  <c r="L51" i="397"/>
  <c r="J51" i="397"/>
  <c r="G51" i="397"/>
  <c r="F51" i="397"/>
  <c r="K38" i="397"/>
  <c r="L38" i="397"/>
  <c r="J38" i="397"/>
  <c r="G38" i="397"/>
  <c r="F38" i="397"/>
  <c r="K50" i="397"/>
  <c r="L50" i="397"/>
  <c r="J50" i="397"/>
  <c r="G50" i="397"/>
  <c r="F50" i="397"/>
  <c r="K49" i="397"/>
  <c r="L49" i="397"/>
  <c r="J49" i="397"/>
  <c r="G49" i="397"/>
  <c r="F49" i="397"/>
  <c r="K37" i="397"/>
  <c r="L37" i="397"/>
  <c r="J37" i="397"/>
  <c r="G37" i="397"/>
  <c r="F37" i="397"/>
  <c r="K48" i="397"/>
  <c r="L48" i="397"/>
  <c r="J48" i="397"/>
  <c r="G48" i="397"/>
  <c r="F48" i="397"/>
  <c r="K4" i="397"/>
  <c r="L4" i="397"/>
  <c r="J4" i="397"/>
  <c r="G4" i="397"/>
  <c r="F4" i="397"/>
  <c r="K25" i="397"/>
  <c r="L25" i="397"/>
  <c r="J25" i="397"/>
  <c r="G25" i="397"/>
  <c r="F25" i="397"/>
  <c r="K22" i="397"/>
  <c r="L22" i="397"/>
  <c r="J22" i="397"/>
  <c r="G22" i="397"/>
  <c r="F22" i="397"/>
  <c r="K11" i="397"/>
  <c r="L11" i="397"/>
  <c r="J11" i="397"/>
  <c r="G11" i="397"/>
  <c r="F11" i="397"/>
  <c r="K47" i="397"/>
  <c r="L47" i="397"/>
  <c r="J47" i="397"/>
  <c r="G47" i="397"/>
  <c r="F47" i="397"/>
  <c r="K36" i="397"/>
  <c r="L36" i="397"/>
  <c r="J36" i="397"/>
  <c r="G36" i="397"/>
  <c r="F36" i="397"/>
  <c r="K15" i="397"/>
  <c r="L15" i="397"/>
  <c r="J15" i="397"/>
  <c r="G15" i="397"/>
  <c r="F15" i="397"/>
  <c r="L46" i="397"/>
  <c r="G46" i="397"/>
  <c r="F46" i="397"/>
  <c r="K35" i="397"/>
  <c r="L35" i="397"/>
  <c r="J35" i="397"/>
  <c r="G35" i="397"/>
  <c r="F35" i="397"/>
  <c r="K21" i="397"/>
  <c r="L21" i="397"/>
  <c r="J21" i="397"/>
  <c r="G21" i="397"/>
  <c r="F21" i="397"/>
  <c r="K8" i="397"/>
  <c r="L8" i="397"/>
  <c r="J8" i="397"/>
  <c r="G8" i="397"/>
  <c r="F8" i="397"/>
  <c r="K20" i="397"/>
  <c r="L20" i="397"/>
  <c r="J20" i="397"/>
  <c r="G20" i="397"/>
  <c r="F20" i="397"/>
  <c r="K34" i="397"/>
  <c r="L34" i="397"/>
  <c r="J34" i="397"/>
  <c r="G34" i="397"/>
  <c r="F34" i="397"/>
  <c r="K45" i="397"/>
  <c r="L45" i="397"/>
  <c r="J45" i="397"/>
  <c r="G45" i="397"/>
  <c r="F45" i="397"/>
  <c r="K33" i="397"/>
  <c r="L33" i="397"/>
  <c r="J33" i="397"/>
  <c r="G33" i="397"/>
  <c r="F33" i="397"/>
  <c r="K10" i="397"/>
  <c r="L10" i="397"/>
  <c r="J10" i="397"/>
  <c r="G10" i="397"/>
  <c r="F10" i="397"/>
  <c r="K16" i="397"/>
  <c r="L16" i="397"/>
  <c r="J16" i="397"/>
  <c r="G16" i="397"/>
  <c r="F16" i="397"/>
  <c r="K32" i="397"/>
  <c r="L32" i="397"/>
  <c r="J32" i="397"/>
  <c r="G32" i="397"/>
  <c r="F32" i="397"/>
  <c r="K44" i="397"/>
  <c r="L44" i="397"/>
  <c r="J44" i="397"/>
  <c r="G44" i="397"/>
  <c r="F44" i="397"/>
  <c r="L28" i="397"/>
  <c r="G28" i="397"/>
  <c r="F28" i="397"/>
  <c r="K31" i="397"/>
  <c r="L31" i="397"/>
  <c r="J31" i="397"/>
  <c r="G31" i="397"/>
  <c r="F31" i="397"/>
  <c r="K43" i="397"/>
  <c r="L43" i="397"/>
  <c r="J43" i="397"/>
  <c r="G43" i="397"/>
  <c r="F43" i="397"/>
  <c r="K9" i="397"/>
  <c r="L9" i="397"/>
  <c r="J9" i="397"/>
  <c r="G9" i="397"/>
  <c r="F9" i="397"/>
  <c r="K5" i="397"/>
  <c r="L5" i="397"/>
  <c r="J5" i="397"/>
  <c r="G5" i="397"/>
  <c r="F5" i="397"/>
  <c r="K18" i="397"/>
  <c r="L18" i="397"/>
  <c r="J18" i="397"/>
  <c r="G18" i="397"/>
  <c r="F18" i="397"/>
  <c r="K42" i="397"/>
  <c r="L42" i="397"/>
  <c r="J42" i="397"/>
  <c r="G42" i="397"/>
  <c r="F42" i="397"/>
  <c r="K23" i="397"/>
  <c r="L23" i="397"/>
  <c r="J23" i="397"/>
  <c r="G23" i="397"/>
  <c r="F23" i="397"/>
  <c r="K14" i="397"/>
  <c r="L14" i="397"/>
  <c r="J14" i="397"/>
  <c r="G14" i="397"/>
  <c r="F14" i="397"/>
  <c r="K17" i="397"/>
  <c r="L17" i="397"/>
  <c r="J17" i="397"/>
  <c r="G17" i="397"/>
  <c r="F17" i="397"/>
  <c r="K6" i="397"/>
  <c r="L6" i="397"/>
  <c r="J6" i="397"/>
  <c r="G6" i="397"/>
  <c r="F6" i="397"/>
  <c r="K30" i="397"/>
  <c r="L30" i="397"/>
  <c r="J30" i="397"/>
  <c r="G30" i="397"/>
  <c r="F30" i="397"/>
  <c r="K27" i="397"/>
  <c r="L27" i="397"/>
  <c r="J27" i="397"/>
  <c r="G27" i="397"/>
  <c r="F27" i="397"/>
  <c r="K24" i="397"/>
  <c r="L24" i="397"/>
  <c r="J24" i="397"/>
  <c r="G24" i="397"/>
  <c r="F24" i="397"/>
  <c r="K26" i="397"/>
  <c r="L26" i="397"/>
  <c r="J26" i="397"/>
  <c r="G26" i="397"/>
  <c r="F26" i="397"/>
  <c r="AF26" i="397"/>
  <c r="Y26" i="397"/>
  <c r="C57" i="396"/>
  <c r="AU5" i="396"/>
  <c r="I55" i="396"/>
  <c r="H55" i="396"/>
  <c r="E55" i="396"/>
  <c r="D55" i="396"/>
  <c r="C55" i="396"/>
  <c r="M55" i="396"/>
  <c r="B55" i="396"/>
  <c r="K54" i="396"/>
  <c r="L54" i="396"/>
  <c r="J54" i="396"/>
  <c r="G54" i="396"/>
  <c r="F54" i="396"/>
  <c r="K53" i="396"/>
  <c r="L53" i="396"/>
  <c r="J53" i="396"/>
  <c r="G53" i="396"/>
  <c r="F53" i="396"/>
  <c r="K52" i="396"/>
  <c r="L52" i="396"/>
  <c r="J52" i="396"/>
  <c r="G52" i="396"/>
  <c r="F52" i="396"/>
  <c r="K51" i="396"/>
  <c r="L51" i="396"/>
  <c r="J51" i="396"/>
  <c r="G51" i="396"/>
  <c r="F51" i="396"/>
  <c r="K50" i="396"/>
  <c r="L50" i="396"/>
  <c r="J50" i="396"/>
  <c r="G50" i="396"/>
  <c r="F50" i="396"/>
  <c r="K49" i="396"/>
  <c r="L49" i="396"/>
  <c r="J49" i="396"/>
  <c r="G49" i="396"/>
  <c r="F49" i="396"/>
  <c r="K48" i="396"/>
  <c r="L48" i="396"/>
  <c r="J48" i="396"/>
  <c r="G48" i="396"/>
  <c r="F48" i="396"/>
  <c r="K47" i="396"/>
  <c r="L47" i="396"/>
  <c r="J47" i="396"/>
  <c r="G47" i="396"/>
  <c r="F47" i="396"/>
  <c r="K46" i="396"/>
  <c r="L46" i="396"/>
  <c r="J46" i="396"/>
  <c r="G46" i="396"/>
  <c r="F46" i="396"/>
  <c r="K45" i="396"/>
  <c r="L45" i="396"/>
  <c r="J45" i="396"/>
  <c r="G45" i="396"/>
  <c r="F45" i="396"/>
  <c r="K44" i="396"/>
  <c r="L44" i="396"/>
  <c r="J44" i="396"/>
  <c r="G44" i="396"/>
  <c r="F44" i="396"/>
  <c r="K43" i="396"/>
  <c r="L43" i="396"/>
  <c r="J43" i="396"/>
  <c r="G43" i="396"/>
  <c r="F43" i="396"/>
  <c r="K42" i="396"/>
  <c r="L42" i="396"/>
  <c r="J42" i="396"/>
  <c r="G42" i="396"/>
  <c r="F42" i="396"/>
  <c r="K41" i="396"/>
  <c r="L41" i="396"/>
  <c r="J41" i="396"/>
  <c r="G41" i="396"/>
  <c r="F41" i="396"/>
  <c r="K40" i="396"/>
  <c r="L40" i="396"/>
  <c r="J40" i="396"/>
  <c r="G40" i="396"/>
  <c r="F40" i="396"/>
  <c r="K39" i="396"/>
  <c r="L39" i="396"/>
  <c r="J39" i="396"/>
  <c r="G39" i="396"/>
  <c r="F39" i="396"/>
  <c r="K38" i="396"/>
  <c r="L38" i="396"/>
  <c r="J38" i="396"/>
  <c r="G38" i="396"/>
  <c r="F38" i="396"/>
  <c r="K37" i="396"/>
  <c r="L37" i="396"/>
  <c r="J37" i="396"/>
  <c r="G37" i="396"/>
  <c r="F37" i="396"/>
  <c r="K36" i="396"/>
  <c r="L36" i="396"/>
  <c r="J36" i="396"/>
  <c r="G36" i="396"/>
  <c r="F36" i="396"/>
  <c r="K35" i="396"/>
  <c r="L35" i="396"/>
  <c r="J35" i="396"/>
  <c r="G35" i="396"/>
  <c r="F35" i="396"/>
  <c r="K34" i="396"/>
  <c r="L34" i="396"/>
  <c r="J34" i="396"/>
  <c r="G34" i="396"/>
  <c r="F34" i="396"/>
  <c r="K33" i="396"/>
  <c r="L33" i="396"/>
  <c r="J33" i="396"/>
  <c r="G33" i="396"/>
  <c r="F33" i="396"/>
  <c r="K32" i="396"/>
  <c r="L32" i="396"/>
  <c r="J32" i="396"/>
  <c r="G32" i="396"/>
  <c r="F32" i="396"/>
  <c r="L31" i="396"/>
  <c r="G31" i="396"/>
  <c r="F31" i="396"/>
  <c r="K30" i="396"/>
  <c r="L30" i="396"/>
  <c r="J30" i="396"/>
  <c r="G30" i="396"/>
  <c r="F30" i="396"/>
  <c r="K29" i="396"/>
  <c r="L29" i="396"/>
  <c r="J29" i="396"/>
  <c r="G29" i="396"/>
  <c r="F29" i="396"/>
  <c r="K28" i="396"/>
  <c r="L28" i="396"/>
  <c r="J28" i="396"/>
  <c r="G28" i="396"/>
  <c r="F28" i="396"/>
  <c r="K27" i="396"/>
  <c r="L27" i="396"/>
  <c r="J27" i="396"/>
  <c r="G27" i="396"/>
  <c r="F27" i="396"/>
  <c r="K26" i="396"/>
  <c r="L26" i="396"/>
  <c r="J26" i="396"/>
  <c r="G26" i="396"/>
  <c r="F26" i="396"/>
  <c r="K25" i="396"/>
  <c r="L25" i="396"/>
  <c r="J25" i="396"/>
  <c r="G25" i="396"/>
  <c r="F25" i="396"/>
  <c r="K24" i="396"/>
  <c r="L24" i="396"/>
  <c r="J24" i="396"/>
  <c r="G24" i="396"/>
  <c r="F24" i="396"/>
  <c r="K23" i="396"/>
  <c r="L23" i="396"/>
  <c r="J23" i="396"/>
  <c r="G23" i="396"/>
  <c r="F23" i="396"/>
  <c r="K22" i="396"/>
  <c r="L22" i="396"/>
  <c r="J22" i="396"/>
  <c r="G22" i="396"/>
  <c r="F22" i="396"/>
  <c r="K21" i="396"/>
  <c r="L21" i="396"/>
  <c r="J21" i="396"/>
  <c r="G21" i="396"/>
  <c r="F21" i="396"/>
  <c r="K20" i="396"/>
  <c r="L20" i="396"/>
  <c r="J20" i="396"/>
  <c r="G20" i="396"/>
  <c r="F20" i="396"/>
  <c r="L19" i="396"/>
  <c r="G19" i="396"/>
  <c r="F19" i="396"/>
  <c r="K18" i="396"/>
  <c r="L18" i="396"/>
  <c r="J18" i="396"/>
  <c r="G18" i="396"/>
  <c r="F18" i="396"/>
  <c r="K17" i="396"/>
  <c r="L17" i="396"/>
  <c r="J17" i="396"/>
  <c r="G17" i="396"/>
  <c r="F17" i="396"/>
  <c r="K16" i="396"/>
  <c r="L16" i="396"/>
  <c r="J16" i="396"/>
  <c r="G16" i="396"/>
  <c r="F16" i="396"/>
  <c r="K15" i="396"/>
  <c r="L15" i="396"/>
  <c r="J15" i="396"/>
  <c r="G15" i="396"/>
  <c r="F15" i="396"/>
  <c r="K14" i="396"/>
  <c r="L14" i="396"/>
  <c r="J14" i="396"/>
  <c r="G14" i="396"/>
  <c r="F14" i="396"/>
  <c r="K13" i="396"/>
  <c r="L13" i="396"/>
  <c r="J13" i="396"/>
  <c r="G13" i="396"/>
  <c r="F13" i="396"/>
  <c r="K12" i="396"/>
  <c r="L12" i="396"/>
  <c r="J12" i="396"/>
  <c r="G12" i="396"/>
  <c r="F12" i="396"/>
  <c r="K11" i="396"/>
  <c r="L11" i="396"/>
  <c r="J11" i="396"/>
  <c r="G11" i="396"/>
  <c r="F11" i="396"/>
  <c r="K10" i="396"/>
  <c r="L10" i="396"/>
  <c r="J10" i="396"/>
  <c r="G10" i="396"/>
  <c r="F10" i="396"/>
  <c r="K9" i="396"/>
  <c r="L9" i="396"/>
  <c r="J9" i="396"/>
  <c r="G9" i="396"/>
  <c r="F9" i="396"/>
  <c r="K8" i="396"/>
  <c r="L8" i="396"/>
  <c r="J8" i="396"/>
  <c r="G8" i="396"/>
  <c r="F8" i="396"/>
  <c r="K7" i="396"/>
  <c r="L7" i="396"/>
  <c r="J7" i="396"/>
  <c r="G7" i="396"/>
  <c r="F7" i="396"/>
  <c r="AR6" i="396"/>
  <c r="AJ6" i="396"/>
  <c r="K6" i="396"/>
  <c r="L6" i="396"/>
  <c r="J6" i="396"/>
  <c r="G6" i="396"/>
  <c r="F6" i="396"/>
  <c r="AW6" i="396"/>
  <c r="AT5" i="396"/>
  <c r="AN6" i="396"/>
  <c r="AA5" i="396"/>
  <c r="S5" i="396"/>
  <c r="K5" i="396"/>
  <c r="L5" i="396"/>
  <c r="J5" i="396"/>
  <c r="G5" i="396"/>
  <c r="F5" i="396"/>
  <c r="AD4" i="396"/>
  <c r="AF5" i="396"/>
  <c r="AC4" i="396"/>
  <c r="W5" i="396"/>
  <c r="K4" i="396"/>
  <c r="L4" i="396"/>
  <c r="J4" i="396"/>
  <c r="G4" i="396"/>
  <c r="F4" i="396"/>
  <c r="I55" i="395"/>
  <c r="H55" i="395"/>
  <c r="E55" i="395"/>
  <c r="D55" i="395"/>
  <c r="C55" i="395"/>
  <c r="M55" i="395"/>
  <c r="B55" i="395"/>
  <c r="K54" i="395"/>
  <c r="L54" i="395"/>
  <c r="J54" i="395"/>
  <c r="G54" i="395"/>
  <c r="F54" i="395"/>
  <c r="K53" i="395"/>
  <c r="L53" i="395"/>
  <c r="J53" i="395"/>
  <c r="G53" i="395"/>
  <c r="F53" i="395"/>
  <c r="K52" i="395"/>
  <c r="L52" i="395"/>
  <c r="J52" i="395"/>
  <c r="G52" i="395"/>
  <c r="F52" i="395"/>
  <c r="K51" i="395"/>
  <c r="L51" i="395"/>
  <c r="J51" i="395"/>
  <c r="G51" i="395"/>
  <c r="F51" i="395"/>
  <c r="K50" i="395"/>
  <c r="L50" i="395"/>
  <c r="J50" i="395"/>
  <c r="G50" i="395"/>
  <c r="F50" i="395"/>
  <c r="K49" i="395"/>
  <c r="L49" i="395"/>
  <c r="J49" i="395"/>
  <c r="G49" i="395"/>
  <c r="F49" i="395"/>
  <c r="K48" i="395"/>
  <c r="L48" i="395"/>
  <c r="J48" i="395"/>
  <c r="G48" i="395"/>
  <c r="F48" i="395"/>
  <c r="K47" i="395"/>
  <c r="L47" i="395"/>
  <c r="J47" i="395"/>
  <c r="G47" i="395"/>
  <c r="F47" i="395"/>
  <c r="K46" i="395"/>
  <c r="L46" i="395"/>
  <c r="J46" i="395"/>
  <c r="G46" i="395"/>
  <c r="F46" i="395"/>
  <c r="K45" i="395"/>
  <c r="L45" i="395"/>
  <c r="J45" i="395"/>
  <c r="G45" i="395"/>
  <c r="F45" i="395"/>
  <c r="K44" i="395"/>
  <c r="L44" i="395"/>
  <c r="J44" i="395"/>
  <c r="G44" i="395"/>
  <c r="F44" i="395"/>
  <c r="K43" i="395"/>
  <c r="L43" i="395"/>
  <c r="J43" i="395"/>
  <c r="G43" i="395"/>
  <c r="F43" i="395"/>
  <c r="K42" i="395"/>
  <c r="L42" i="395"/>
  <c r="J42" i="395"/>
  <c r="G42" i="395"/>
  <c r="F42" i="395"/>
  <c r="K41" i="395"/>
  <c r="L41" i="395"/>
  <c r="J41" i="395"/>
  <c r="G41" i="395"/>
  <c r="F41" i="395"/>
  <c r="K40" i="395"/>
  <c r="L40" i="395"/>
  <c r="J40" i="395"/>
  <c r="G40" i="395"/>
  <c r="F40" i="395"/>
  <c r="K39" i="395"/>
  <c r="L39" i="395"/>
  <c r="J39" i="395"/>
  <c r="G39" i="395"/>
  <c r="F39" i="395"/>
  <c r="K38" i="395"/>
  <c r="L38" i="395"/>
  <c r="J38" i="395"/>
  <c r="G38" i="395"/>
  <c r="F38" i="395"/>
  <c r="K37" i="395"/>
  <c r="L37" i="395"/>
  <c r="J37" i="395"/>
  <c r="G37" i="395"/>
  <c r="F37" i="395"/>
  <c r="K36" i="395"/>
  <c r="L36" i="395"/>
  <c r="J36" i="395"/>
  <c r="G36" i="395"/>
  <c r="F36" i="395"/>
  <c r="K35" i="395"/>
  <c r="L35" i="395"/>
  <c r="J35" i="395"/>
  <c r="G35" i="395"/>
  <c r="F35" i="395"/>
  <c r="K34" i="395"/>
  <c r="L34" i="395"/>
  <c r="J34" i="395"/>
  <c r="G34" i="395"/>
  <c r="F34" i="395"/>
  <c r="K33" i="395"/>
  <c r="L33" i="395"/>
  <c r="J33" i="395"/>
  <c r="G33" i="395"/>
  <c r="F33" i="395"/>
  <c r="K32" i="395"/>
  <c r="L32" i="395"/>
  <c r="J32" i="395"/>
  <c r="G32" i="395"/>
  <c r="F32" i="395"/>
  <c r="L31" i="395"/>
  <c r="G31" i="395"/>
  <c r="F31" i="395"/>
  <c r="K30" i="395"/>
  <c r="L30" i="395"/>
  <c r="J30" i="395"/>
  <c r="G30" i="395"/>
  <c r="F30" i="395"/>
  <c r="K29" i="395"/>
  <c r="L29" i="395"/>
  <c r="J29" i="395"/>
  <c r="G29" i="395"/>
  <c r="F29" i="395"/>
  <c r="K28" i="395"/>
  <c r="L28" i="395"/>
  <c r="J28" i="395"/>
  <c r="G28" i="395"/>
  <c r="F28" i="395"/>
  <c r="K27" i="395"/>
  <c r="L27" i="395"/>
  <c r="J27" i="395"/>
  <c r="G27" i="395"/>
  <c r="F27" i="395"/>
  <c r="K26" i="395"/>
  <c r="L26" i="395"/>
  <c r="J26" i="395"/>
  <c r="G26" i="395"/>
  <c r="F26" i="395"/>
  <c r="K25" i="395"/>
  <c r="L25" i="395"/>
  <c r="J25" i="395"/>
  <c r="G25" i="395"/>
  <c r="F25" i="395"/>
  <c r="K24" i="395"/>
  <c r="L24" i="395"/>
  <c r="J24" i="395"/>
  <c r="G24" i="395"/>
  <c r="F24" i="395"/>
  <c r="K23" i="395"/>
  <c r="L23" i="395"/>
  <c r="J23" i="395"/>
  <c r="G23" i="395"/>
  <c r="F23" i="395"/>
  <c r="K22" i="395"/>
  <c r="L22" i="395"/>
  <c r="J22" i="395"/>
  <c r="G22" i="395"/>
  <c r="F22" i="395"/>
  <c r="K21" i="395"/>
  <c r="L21" i="395"/>
  <c r="J21" i="395"/>
  <c r="G21" i="395"/>
  <c r="F21" i="395"/>
  <c r="K20" i="395"/>
  <c r="L20" i="395"/>
  <c r="J20" i="395"/>
  <c r="G20" i="395"/>
  <c r="F20" i="395"/>
  <c r="L19" i="395"/>
  <c r="G19" i="395"/>
  <c r="F19" i="395"/>
  <c r="K18" i="395"/>
  <c r="L18" i="395"/>
  <c r="J18" i="395"/>
  <c r="G18" i="395"/>
  <c r="F18" i="395"/>
  <c r="K17" i="395"/>
  <c r="L17" i="395"/>
  <c r="J17" i="395"/>
  <c r="G17" i="395"/>
  <c r="F17" i="395"/>
  <c r="K16" i="395"/>
  <c r="L16" i="395"/>
  <c r="J16" i="395"/>
  <c r="G16" i="395"/>
  <c r="F16" i="395"/>
  <c r="K15" i="395"/>
  <c r="L15" i="395"/>
  <c r="J15" i="395"/>
  <c r="G15" i="395"/>
  <c r="F15" i="395"/>
  <c r="K14" i="395"/>
  <c r="L14" i="395"/>
  <c r="J14" i="395"/>
  <c r="G14" i="395"/>
  <c r="F14" i="395"/>
  <c r="K13" i="395"/>
  <c r="L13" i="395"/>
  <c r="J13" i="395"/>
  <c r="G13" i="395"/>
  <c r="F13" i="395"/>
  <c r="K12" i="395"/>
  <c r="L12" i="395"/>
  <c r="J12" i="395"/>
  <c r="G12" i="395"/>
  <c r="F12" i="395"/>
  <c r="K11" i="395"/>
  <c r="L11" i="395"/>
  <c r="J11" i="395"/>
  <c r="G11" i="395"/>
  <c r="F11" i="395"/>
  <c r="K10" i="395"/>
  <c r="L10" i="395"/>
  <c r="J10" i="395"/>
  <c r="G10" i="395"/>
  <c r="F10" i="395"/>
  <c r="K9" i="395"/>
  <c r="L9" i="395"/>
  <c r="J9" i="395"/>
  <c r="G9" i="395"/>
  <c r="F9" i="395"/>
  <c r="K8" i="395"/>
  <c r="L8" i="395"/>
  <c r="J8" i="395"/>
  <c r="G8" i="395"/>
  <c r="F8" i="395"/>
  <c r="K7" i="395"/>
  <c r="L7" i="395"/>
  <c r="J7" i="395"/>
  <c r="G7" i="395"/>
  <c r="F7" i="395"/>
  <c r="K6" i="395"/>
  <c r="L6" i="395"/>
  <c r="J6" i="395"/>
  <c r="G6" i="395"/>
  <c r="F6" i="395"/>
  <c r="AU5" i="395"/>
  <c r="AW6" i="395"/>
  <c r="AT5" i="395"/>
  <c r="AN6" i="395"/>
  <c r="K5" i="395"/>
  <c r="L5" i="395"/>
  <c r="J5" i="395"/>
  <c r="G5" i="395"/>
  <c r="F5" i="395"/>
  <c r="AD4" i="395"/>
  <c r="AF5" i="395"/>
  <c r="AC4" i="395"/>
  <c r="W5" i="395"/>
  <c r="K4" i="395"/>
  <c r="L4" i="395"/>
  <c r="J4" i="395"/>
  <c r="G4" i="395"/>
  <c r="F4" i="395"/>
  <c r="AU5" i="394"/>
  <c r="AW6" i="394"/>
  <c r="AT5" i="394"/>
  <c r="AN6" i="394"/>
  <c r="K8" i="394"/>
  <c r="L8" i="394"/>
  <c r="G8" i="394"/>
  <c r="J8" i="394"/>
  <c r="F8" i="394"/>
  <c r="I55" i="394"/>
  <c r="H55" i="394"/>
  <c r="E55" i="394"/>
  <c r="D55" i="394"/>
  <c r="C55" i="394"/>
  <c r="M55" i="394"/>
  <c r="B55" i="394"/>
  <c r="K54" i="394"/>
  <c r="L54" i="394"/>
  <c r="J54" i="394"/>
  <c r="G54" i="394"/>
  <c r="F54" i="394"/>
  <c r="K53" i="394"/>
  <c r="L53" i="394"/>
  <c r="J53" i="394"/>
  <c r="G53" i="394"/>
  <c r="F53" i="394"/>
  <c r="K52" i="394"/>
  <c r="L52" i="394"/>
  <c r="J52" i="394"/>
  <c r="G52" i="394"/>
  <c r="F52" i="394"/>
  <c r="K51" i="394"/>
  <c r="L51" i="394"/>
  <c r="J51" i="394"/>
  <c r="G51" i="394"/>
  <c r="F51" i="394"/>
  <c r="K50" i="394"/>
  <c r="L50" i="394"/>
  <c r="J50" i="394"/>
  <c r="G50" i="394"/>
  <c r="F50" i="394"/>
  <c r="K49" i="394"/>
  <c r="L49" i="394"/>
  <c r="J49" i="394"/>
  <c r="G49" i="394"/>
  <c r="F49" i="394"/>
  <c r="K48" i="394"/>
  <c r="L48" i="394"/>
  <c r="J48" i="394"/>
  <c r="G48" i="394"/>
  <c r="F48" i="394"/>
  <c r="K47" i="394"/>
  <c r="L47" i="394"/>
  <c r="J47" i="394"/>
  <c r="G47" i="394"/>
  <c r="F47" i="394"/>
  <c r="K46" i="394"/>
  <c r="L46" i="394"/>
  <c r="J46" i="394"/>
  <c r="G46" i="394"/>
  <c r="F46" i="394"/>
  <c r="K45" i="394"/>
  <c r="L45" i="394"/>
  <c r="J45" i="394"/>
  <c r="G45" i="394"/>
  <c r="F45" i="394"/>
  <c r="K44" i="394"/>
  <c r="L44" i="394"/>
  <c r="J44" i="394"/>
  <c r="G44" i="394"/>
  <c r="F44" i="394"/>
  <c r="K43" i="394"/>
  <c r="L43" i="394"/>
  <c r="J43" i="394"/>
  <c r="G43" i="394"/>
  <c r="F43" i="394"/>
  <c r="K42" i="394"/>
  <c r="L42" i="394"/>
  <c r="J42" i="394"/>
  <c r="G42" i="394"/>
  <c r="F42" i="394"/>
  <c r="K41" i="394"/>
  <c r="L41" i="394"/>
  <c r="J41" i="394"/>
  <c r="G41" i="394"/>
  <c r="F41" i="394"/>
  <c r="K40" i="394"/>
  <c r="L40" i="394"/>
  <c r="J40" i="394"/>
  <c r="G40" i="394"/>
  <c r="F40" i="394"/>
  <c r="K39" i="394"/>
  <c r="L39" i="394"/>
  <c r="J39" i="394"/>
  <c r="G39" i="394"/>
  <c r="F39" i="394"/>
  <c r="K38" i="394"/>
  <c r="L38" i="394"/>
  <c r="J38" i="394"/>
  <c r="G38" i="394"/>
  <c r="F38" i="394"/>
  <c r="K37" i="394"/>
  <c r="L37" i="394"/>
  <c r="J37" i="394"/>
  <c r="G37" i="394"/>
  <c r="F37" i="394"/>
  <c r="K36" i="394"/>
  <c r="L36" i="394"/>
  <c r="J36" i="394"/>
  <c r="G36" i="394"/>
  <c r="F36" i="394"/>
  <c r="K35" i="394"/>
  <c r="L35" i="394"/>
  <c r="J35" i="394"/>
  <c r="G35" i="394"/>
  <c r="F35" i="394"/>
  <c r="K34" i="394"/>
  <c r="L34" i="394"/>
  <c r="J34" i="394"/>
  <c r="G34" i="394"/>
  <c r="F34" i="394"/>
  <c r="K33" i="394"/>
  <c r="L33" i="394"/>
  <c r="J33" i="394"/>
  <c r="G33" i="394"/>
  <c r="F33" i="394"/>
  <c r="K32" i="394"/>
  <c r="L32" i="394"/>
  <c r="J32" i="394"/>
  <c r="G32" i="394"/>
  <c r="F32" i="394"/>
  <c r="L31" i="394"/>
  <c r="G31" i="394"/>
  <c r="F31" i="394"/>
  <c r="K30" i="394"/>
  <c r="L30" i="394"/>
  <c r="J30" i="394"/>
  <c r="G30" i="394"/>
  <c r="F30" i="394"/>
  <c r="K29" i="394"/>
  <c r="L29" i="394"/>
  <c r="J29" i="394"/>
  <c r="G29" i="394"/>
  <c r="F29" i="394"/>
  <c r="K28" i="394"/>
  <c r="L28" i="394"/>
  <c r="J28" i="394"/>
  <c r="G28" i="394"/>
  <c r="F28" i="394"/>
  <c r="K27" i="394"/>
  <c r="L27" i="394"/>
  <c r="J27" i="394"/>
  <c r="G27" i="394"/>
  <c r="F27" i="394"/>
  <c r="K26" i="394"/>
  <c r="L26" i="394"/>
  <c r="J26" i="394"/>
  <c r="G26" i="394"/>
  <c r="F26" i="394"/>
  <c r="K25" i="394"/>
  <c r="L25" i="394"/>
  <c r="J25" i="394"/>
  <c r="G25" i="394"/>
  <c r="F25" i="394"/>
  <c r="K24" i="394"/>
  <c r="L24" i="394"/>
  <c r="J24" i="394"/>
  <c r="G24" i="394"/>
  <c r="F24" i="394"/>
  <c r="K23" i="394"/>
  <c r="L23" i="394"/>
  <c r="J23" i="394"/>
  <c r="G23" i="394"/>
  <c r="F23" i="394"/>
  <c r="K22" i="394"/>
  <c r="L22" i="394"/>
  <c r="J22" i="394"/>
  <c r="G22" i="394"/>
  <c r="F22" i="394"/>
  <c r="K21" i="394"/>
  <c r="L21" i="394"/>
  <c r="J21" i="394"/>
  <c r="G21" i="394"/>
  <c r="F21" i="394"/>
  <c r="K20" i="394"/>
  <c r="L20" i="394"/>
  <c r="J20" i="394"/>
  <c r="G20" i="394"/>
  <c r="F20" i="394"/>
  <c r="L19" i="394"/>
  <c r="G19" i="394"/>
  <c r="F19" i="394"/>
  <c r="K18" i="394"/>
  <c r="L18" i="394"/>
  <c r="J18" i="394"/>
  <c r="G18" i="394"/>
  <c r="F18" i="394"/>
  <c r="K17" i="394"/>
  <c r="L17" i="394"/>
  <c r="J17" i="394"/>
  <c r="G17" i="394"/>
  <c r="F17" i="394"/>
  <c r="K16" i="394"/>
  <c r="L16" i="394"/>
  <c r="J16" i="394"/>
  <c r="G16" i="394"/>
  <c r="F16" i="394"/>
  <c r="K15" i="394"/>
  <c r="L15" i="394"/>
  <c r="J15" i="394"/>
  <c r="G15" i="394"/>
  <c r="F15" i="394"/>
  <c r="K14" i="394"/>
  <c r="L14" i="394"/>
  <c r="J14" i="394"/>
  <c r="G14" i="394"/>
  <c r="F14" i="394"/>
  <c r="K13" i="394"/>
  <c r="L13" i="394"/>
  <c r="J13" i="394"/>
  <c r="G13" i="394"/>
  <c r="F13" i="394"/>
  <c r="K12" i="394"/>
  <c r="L12" i="394"/>
  <c r="J12" i="394"/>
  <c r="G12" i="394"/>
  <c r="F12" i="394"/>
  <c r="K11" i="394"/>
  <c r="L11" i="394"/>
  <c r="J11" i="394"/>
  <c r="G11" i="394"/>
  <c r="F11" i="394"/>
  <c r="K10" i="394"/>
  <c r="L10" i="394"/>
  <c r="J10" i="394"/>
  <c r="G10" i="394"/>
  <c r="F10" i="394"/>
  <c r="K9" i="394"/>
  <c r="L9" i="394"/>
  <c r="J9" i="394"/>
  <c r="G9" i="394"/>
  <c r="F9" i="394"/>
  <c r="K7" i="394"/>
  <c r="L7" i="394"/>
  <c r="J7" i="394"/>
  <c r="G7" i="394"/>
  <c r="F7" i="394"/>
  <c r="K6" i="394"/>
  <c r="L6" i="394"/>
  <c r="J6" i="394"/>
  <c r="G6" i="394"/>
  <c r="F6" i="394"/>
  <c r="K5" i="394"/>
  <c r="L5" i="394"/>
  <c r="J5" i="394"/>
  <c r="G5" i="394"/>
  <c r="F5" i="394"/>
  <c r="AD4" i="394"/>
  <c r="AF5" i="394"/>
  <c r="AC4" i="394"/>
  <c r="U5" i="394"/>
  <c r="K4" i="394"/>
  <c r="L4" i="394"/>
  <c r="J4" i="394"/>
  <c r="G4" i="394"/>
  <c r="F4" i="394"/>
  <c r="AD4" i="393"/>
  <c r="I54" i="393"/>
  <c r="H54" i="393"/>
  <c r="E54" i="393"/>
  <c r="D54" i="393"/>
  <c r="C54" i="393"/>
  <c r="M54" i="393"/>
  <c r="B54" i="393"/>
  <c r="K53" i="393"/>
  <c r="L53" i="393"/>
  <c r="J53" i="393"/>
  <c r="G53" i="393"/>
  <c r="F53" i="393"/>
  <c r="K52" i="393"/>
  <c r="L52" i="393"/>
  <c r="J52" i="393"/>
  <c r="G52" i="393"/>
  <c r="F52" i="393"/>
  <c r="K51" i="393"/>
  <c r="L51" i="393"/>
  <c r="J51" i="393"/>
  <c r="G51" i="393"/>
  <c r="F51" i="393"/>
  <c r="K50" i="393"/>
  <c r="L50" i="393"/>
  <c r="J50" i="393"/>
  <c r="G50" i="393"/>
  <c r="F50" i="393"/>
  <c r="K49" i="393"/>
  <c r="L49" i="393"/>
  <c r="J49" i="393"/>
  <c r="G49" i="393"/>
  <c r="F49" i="393"/>
  <c r="K48" i="393"/>
  <c r="L48" i="393"/>
  <c r="J48" i="393"/>
  <c r="G48" i="393"/>
  <c r="F48" i="393"/>
  <c r="K47" i="393"/>
  <c r="L47" i="393"/>
  <c r="J47" i="393"/>
  <c r="G47" i="393"/>
  <c r="F47" i="393"/>
  <c r="K46" i="393"/>
  <c r="L46" i="393"/>
  <c r="J46" i="393"/>
  <c r="G46" i="393"/>
  <c r="F46" i="393"/>
  <c r="K45" i="393"/>
  <c r="L45" i="393"/>
  <c r="J45" i="393"/>
  <c r="G45" i="393"/>
  <c r="F45" i="393"/>
  <c r="K44" i="393"/>
  <c r="L44" i="393"/>
  <c r="J44" i="393"/>
  <c r="G44" i="393"/>
  <c r="F44" i="393"/>
  <c r="K43" i="393"/>
  <c r="L43" i="393"/>
  <c r="J43" i="393"/>
  <c r="G43" i="393"/>
  <c r="F43" i="393"/>
  <c r="K42" i="393"/>
  <c r="L42" i="393"/>
  <c r="J42" i="393"/>
  <c r="G42" i="393"/>
  <c r="F42" i="393"/>
  <c r="K41" i="393"/>
  <c r="L41" i="393"/>
  <c r="J41" i="393"/>
  <c r="G41" i="393"/>
  <c r="F41" i="393"/>
  <c r="K40" i="393"/>
  <c r="L40" i="393"/>
  <c r="J40" i="393"/>
  <c r="G40" i="393"/>
  <c r="F40" i="393"/>
  <c r="K39" i="393"/>
  <c r="L39" i="393"/>
  <c r="J39" i="393"/>
  <c r="G39" i="393"/>
  <c r="F39" i="393"/>
  <c r="K38" i="393"/>
  <c r="L38" i="393"/>
  <c r="J38" i="393"/>
  <c r="G38" i="393"/>
  <c r="F38" i="393"/>
  <c r="K37" i="393"/>
  <c r="L37" i="393"/>
  <c r="J37" i="393"/>
  <c r="G37" i="393"/>
  <c r="F37" i="393"/>
  <c r="K36" i="393"/>
  <c r="L36" i="393"/>
  <c r="J36" i="393"/>
  <c r="G36" i="393"/>
  <c r="F36" i="393"/>
  <c r="K35" i="393"/>
  <c r="L35" i="393"/>
  <c r="J35" i="393"/>
  <c r="G35" i="393"/>
  <c r="F35" i="393"/>
  <c r="K34" i="393"/>
  <c r="L34" i="393"/>
  <c r="J34" i="393"/>
  <c r="G34" i="393"/>
  <c r="F34" i="393"/>
  <c r="K33" i="393"/>
  <c r="L33" i="393"/>
  <c r="J33" i="393"/>
  <c r="G33" i="393"/>
  <c r="F33" i="393"/>
  <c r="K32" i="393"/>
  <c r="L32" i="393"/>
  <c r="J32" i="393"/>
  <c r="G32" i="393"/>
  <c r="F32" i="393"/>
  <c r="K31" i="393"/>
  <c r="L31" i="393"/>
  <c r="J31" i="393"/>
  <c r="G31" i="393"/>
  <c r="F31" i="393"/>
  <c r="L30" i="393"/>
  <c r="G30" i="393"/>
  <c r="F30" i="393"/>
  <c r="K29" i="393"/>
  <c r="L29" i="393"/>
  <c r="J29" i="393"/>
  <c r="G29" i="393"/>
  <c r="F29" i="393"/>
  <c r="K28" i="393"/>
  <c r="L28" i="393"/>
  <c r="J28" i="393"/>
  <c r="G28" i="393"/>
  <c r="F28" i="393"/>
  <c r="K27" i="393"/>
  <c r="L27" i="393"/>
  <c r="J27" i="393"/>
  <c r="G27" i="393"/>
  <c r="F27" i="393"/>
  <c r="K26" i="393"/>
  <c r="L26" i="393"/>
  <c r="J26" i="393"/>
  <c r="G26" i="393"/>
  <c r="F26" i="393"/>
  <c r="K25" i="393"/>
  <c r="L25" i="393"/>
  <c r="J25" i="393"/>
  <c r="G25" i="393"/>
  <c r="F25" i="393"/>
  <c r="K24" i="393"/>
  <c r="L24" i="393"/>
  <c r="J24" i="393"/>
  <c r="G24" i="393"/>
  <c r="F24" i="393"/>
  <c r="K23" i="393"/>
  <c r="L23" i="393"/>
  <c r="J23" i="393"/>
  <c r="G23" i="393"/>
  <c r="F23" i="393"/>
  <c r="K22" i="393"/>
  <c r="L22" i="393"/>
  <c r="J22" i="393"/>
  <c r="G22" i="393"/>
  <c r="F22" i="393"/>
  <c r="K21" i="393"/>
  <c r="L21" i="393"/>
  <c r="J21" i="393"/>
  <c r="G21" i="393"/>
  <c r="F21" i="393"/>
  <c r="K20" i="393"/>
  <c r="L20" i="393"/>
  <c r="J20" i="393"/>
  <c r="G20" i="393"/>
  <c r="F20" i="393"/>
  <c r="K19" i="393"/>
  <c r="L19" i="393"/>
  <c r="J19" i="393"/>
  <c r="G19" i="393"/>
  <c r="F19" i="393"/>
  <c r="L18" i="393"/>
  <c r="G18" i="393"/>
  <c r="F18" i="393"/>
  <c r="K17" i="393"/>
  <c r="L17" i="393"/>
  <c r="J17" i="393"/>
  <c r="G17" i="393"/>
  <c r="F17" i="393"/>
  <c r="K16" i="393"/>
  <c r="L16" i="393"/>
  <c r="J16" i="393"/>
  <c r="G16" i="393"/>
  <c r="F16" i="393"/>
  <c r="K15" i="393"/>
  <c r="L15" i="393"/>
  <c r="J15" i="393"/>
  <c r="G15" i="393"/>
  <c r="F15" i="393"/>
  <c r="K14" i="393"/>
  <c r="L14" i="393"/>
  <c r="J14" i="393"/>
  <c r="G14" i="393"/>
  <c r="F14" i="393"/>
  <c r="K13" i="393"/>
  <c r="L13" i="393"/>
  <c r="J13" i="393"/>
  <c r="G13" i="393"/>
  <c r="F13" i="393"/>
  <c r="K12" i="393"/>
  <c r="L12" i="393"/>
  <c r="J12" i="393"/>
  <c r="G12" i="393"/>
  <c r="F12" i="393"/>
  <c r="K11" i="393"/>
  <c r="L11" i="393"/>
  <c r="J11" i="393"/>
  <c r="G11" i="393"/>
  <c r="F11" i="393"/>
  <c r="K10" i="393"/>
  <c r="L10" i="393"/>
  <c r="J10" i="393"/>
  <c r="G10" i="393"/>
  <c r="F10" i="393"/>
  <c r="K9" i="393"/>
  <c r="L9" i="393"/>
  <c r="J9" i="393"/>
  <c r="G9" i="393"/>
  <c r="F9" i="393"/>
  <c r="K8" i="393"/>
  <c r="L8" i="393"/>
  <c r="J8" i="393"/>
  <c r="G8" i="393"/>
  <c r="F8" i="393"/>
  <c r="K7" i="393"/>
  <c r="L7" i="393"/>
  <c r="J7" i="393"/>
  <c r="G7" i="393"/>
  <c r="F7" i="393"/>
  <c r="K6" i="393"/>
  <c r="L6" i="393"/>
  <c r="J6" i="393"/>
  <c r="G6" i="393"/>
  <c r="F6" i="393"/>
  <c r="AE5" i="393"/>
  <c r="K5" i="393"/>
  <c r="L5" i="393"/>
  <c r="J5" i="393"/>
  <c r="G5" i="393"/>
  <c r="F5" i="393"/>
  <c r="AF5" i="393"/>
  <c r="AC4" i="393"/>
  <c r="W5" i="393"/>
  <c r="K4" i="393"/>
  <c r="L4" i="393"/>
  <c r="J4" i="393"/>
  <c r="G4" i="393"/>
  <c r="F4" i="393"/>
  <c r="AD4" i="392"/>
  <c r="I54" i="392"/>
  <c r="H54" i="392"/>
  <c r="E54" i="392"/>
  <c r="D54" i="392"/>
  <c r="C54" i="392"/>
  <c r="M54" i="392"/>
  <c r="B54" i="392"/>
  <c r="K53" i="392"/>
  <c r="L53" i="392"/>
  <c r="J53" i="392"/>
  <c r="G53" i="392"/>
  <c r="F53" i="392"/>
  <c r="K52" i="392"/>
  <c r="L52" i="392"/>
  <c r="J52" i="392"/>
  <c r="G52" i="392"/>
  <c r="F52" i="392"/>
  <c r="K51" i="392"/>
  <c r="L51" i="392"/>
  <c r="J51" i="392"/>
  <c r="G51" i="392"/>
  <c r="F51" i="392"/>
  <c r="K50" i="392"/>
  <c r="L50" i="392"/>
  <c r="J50" i="392"/>
  <c r="G50" i="392"/>
  <c r="F50" i="392"/>
  <c r="K49" i="392"/>
  <c r="L49" i="392"/>
  <c r="J49" i="392"/>
  <c r="G49" i="392"/>
  <c r="F49" i="392"/>
  <c r="K48" i="392"/>
  <c r="L48" i="392"/>
  <c r="J48" i="392"/>
  <c r="G48" i="392"/>
  <c r="F48" i="392"/>
  <c r="K47" i="392"/>
  <c r="L47" i="392"/>
  <c r="J47" i="392"/>
  <c r="G47" i="392"/>
  <c r="F47" i="392"/>
  <c r="K46" i="392"/>
  <c r="L46" i="392"/>
  <c r="J46" i="392"/>
  <c r="G46" i="392"/>
  <c r="F46" i="392"/>
  <c r="K45" i="392"/>
  <c r="L45" i="392"/>
  <c r="J45" i="392"/>
  <c r="G45" i="392"/>
  <c r="F45" i="392"/>
  <c r="K44" i="392"/>
  <c r="L44" i="392"/>
  <c r="J44" i="392"/>
  <c r="G44" i="392"/>
  <c r="F44" i="392"/>
  <c r="K43" i="392"/>
  <c r="L43" i="392"/>
  <c r="J43" i="392"/>
  <c r="G43" i="392"/>
  <c r="F43" i="392"/>
  <c r="K42" i="392"/>
  <c r="L42" i="392"/>
  <c r="J42" i="392"/>
  <c r="G42" i="392"/>
  <c r="F42" i="392"/>
  <c r="K41" i="392"/>
  <c r="L41" i="392"/>
  <c r="J41" i="392"/>
  <c r="G41" i="392"/>
  <c r="F41" i="392"/>
  <c r="K40" i="392"/>
  <c r="L40" i="392"/>
  <c r="J40" i="392"/>
  <c r="G40" i="392"/>
  <c r="F40" i="392"/>
  <c r="K39" i="392"/>
  <c r="L39" i="392"/>
  <c r="J39" i="392"/>
  <c r="G39" i="392"/>
  <c r="F39" i="392"/>
  <c r="K38" i="392"/>
  <c r="L38" i="392"/>
  <c r="J38" i="392"/>
  <c r="G38" i="392"/>
  <c r="F38" i="392"/>
  <c r="K37" i="392"/>
  <c r="L37" i="392"/>
  <c r="J37" i="392"/>
  <c r="G37" i="392"/>
  <c r="F37" i="392"/>
  <c r="K36" i="392"/>
  <c r="L36" i="392"/>
  <c r="J36" i="392"/>
  <c r="G36" i="392"/>
  <c r="F36" i="392"/>
  <c r="K35" i="392"/>
  <c r="L35" i="392"/>
  <c r="J35" i="392"/>
  <c r="G35" i="392"/>
  <c r="F35" i="392"/>
  <c r="K34" i="392"/>
  <c r="L34" i="392"/>
  <c r="J34" i="392"/>
  <c r="G34" i="392"/>
  <c r="F34" i="392"/>
  <c r="K33" i="392"/>
  <c r="L33" i="392"/>
  <c r="J33" i="392"/>
  <c r="G33" i="392"/>
  <c r="F33" i="392"/>
  <c r="K32" i="392"/>
  <c r="L32" i="392"/>
  <c r="J32" i="392"/>
  <c r="G32" i="392"/>
  <c r="F32" i="392"/>
  <c r="K31" i="392"/>
  <c r="L31" i="392"/>
  <c r="J31" i="392"/>
  <c r="G31" i="392"/>
  <c r="F31" i="392"/>
  <c r="L30" i="392"/>
  <c r="G30" i="392"/>
  <c r="F30" i="392"/>
  <c r="K29" i="392"/>
  <c r="L29" i="392"/>
  <c r="J29" i="392"/>
  <c r="G29" i="392"/>
  <c r="F29" i="392"/>
  <c r="K28" i="392"/>
  <c r="L28" i="392"/>
  <c r="J28" i="392"/>
  <c r="G28" i="392"/>
  <c r="F28" i="392"/>
  <c r="K27" i="392"/>
  <c r="L27" i="392"/>
  <c r="J27" i="392"/>
  <c r="G27" i="392"/>
  <c r="F27" i="392"/>
  <c r="K26" i="392"/>
  <c r="L26" i="392"/>
  <c r="J26" i="392"/>
  <c r="G26" i="392"/>
  <c r="F26" i="392"/>
  <c r="K25" i="392"/>
  <c r="L25" i="392"/>
  <c r="J25" i="392"/>
  <c r="G25" i="392"/>
  <c r="F25" i="392"/>
  <c r="K24" i="392"/>
  <c r="L24" i="392"/>
  <c r="J24" i="392"/>
  <c r="G24" i="392"/>
  <c r="F24" i="392"/>
  <c r="K23" i="392"/>
  <c r="L23" i="392"/>
  <c r="J23" i="392"/>
  <c r="G23" i="392"/>
  <c r="F23" i="392"/>
  <c r="K22" i="392"/>
  <c r="L22" i="392"/>
  <c r="J22" i="392"/>
  <c r="G22" i="392"/>
  <c r="F22" i="392"/>
  <c r="K21" i="392"/>
  <c r="L21" i="392"/>
  <c r="J21" i="392"/>
  <c r="G21" i="392"/>
  <c r="F21" i="392"/>
  <c r="K20" i="392"/>
  <c r="L20" i="392"/>
  <c r="J20" i="392"/>
  <c r="G20" i="392"/>
  <c r="F20" i="392"/>
  <c r="K19" i="392"/>
  <c r="L19" i="392"/>
  <c r="J19" i="392"/>
  <c r="G19" i="392"/>
  <c r="F19" i="392"/>
  <c r="L18" i="392"/>
  <c r="G18" i="392"/>
  <c r="F18" i="392"/>
  <c r="K17" i="392"/>
  <c r="L17" i="392"/>
  <c r="J17" i="392"/>
  <c r="G17" i="392"/>
  <c r="F17" i="392"/>
  <c r="K16" i="392"/>
  <c r="L16" i="392"/>
  <c r="J16" i="392"/>
  <c r="G16" i="392"/>
  <c r="F16" i="392"/>
  <c r="K15" i="392"/>
  <c r="L15" i="392"/>
  <c r="J15" i="392"/>
  <c r="G15" i="392"/>
  <c r="F15" i="392"/>
  <c r="K14" i="392"/>
  <c r="L14" i="392"/>
  <c r="J14" i="392"/>
  <c r="G14" i="392"/>
  <c r="F14" i="392"/>
  <c r="K13" i="392"/>
  <c r="L13" i="392"/>
  <c r="J13" i="392"/>
  <c r="G13" i="392"/>
  <c r="F13" i="392"/>
  <c r="K12" i="392"/>
  <c r="L12" i="392"/>
  <c r="J12" i="392"/>
  <c r="G12" i="392"/>
  <c r="F12" i="392"/>
  <c r="K11" i="392"/>
  <c r="L11" i="392"/>
  <c r="J11" i="392"/>
  <c r="G11" i="392"/>
  <c r="F11" i="392"/>
  <c r="K10" i="392"/>
  <c r="L10" i="392"/>
  <c r="J10" i="392"/>
  <c r="G10" i="392"/>
  <c r="F10" i="392"/>
  <c r="K9" i="392"/>
  <c r="L9" i="392"/>
  <c r="J9" i="392"/>
  <c r="G9" i="392"/>
  <c r="F9" i="392"/>
  <c r="K8" i="392"/>
  <c r="L8" i="392"/>
  <c r="J8" i="392"/>
  <c r="G8" i="392"/>
  <c r="F8" i="392"/>
  <c r="K7" i="392"/>
  <c r="L7" i="392"/>
  <c r="J7" i="392"/>
  <c r="G7" i="392"/>
  <c r="F7" i="392"/>
  <c r="K6" i="392"/>
  <c r="L6" i="392"/>
  <c r="J6" i="392"/>
  <c r="G6" i="392"/>
  <c r="F6" i="392"/>
  <c r="K5" i="392"/>
  <c r="L5" i="392"/>
  <c r="J5" i="392"/>
  <c r="G5" i="392"/>
  <c r="F5" i="392"/>
  <c r="AF5" i="392"/>
  <c r="AC4" i="392"/>
  <c r="W5" i="392"/>
  <c r="K4" i="392"/>
  <c r="L4" i="392"/>
  <c r="J4" i="392"/>
  <c r="G4" i="392"/>
  <c r="F4" i="392"/>
  <c r="I54" i="391"/>
  <c r="H54" i="391"/>
  <c r="E54" i="391"/>
  <c r="D54" i="391"/>
  <c r="C54" i="391"/>
  <c r="M54" i="391"/>
  <c r="B54" i="391"/>
  <c r="K53" i="391"/>
  <c r="L53" i="391"/>
  <c r="J53" i="391"/>
  <c r="G53" i="391"/>
  <c r="F53" i="391"/>
  <c r="K52" i="391"/>
  <c r="L52" i="391"/>
  <c r="J52" i="391"/>
  <c r="G52" i="391"/>
  <c r="F52" i="391"/>
  <c r="K51" i="391"/>
  <c r="L51" i="391"/>
  <c r="J51" i="391"/>
  <c r="G51" i="391"/>
  <c r="F51" i="391"/>
  <c r="K50" i="391"/>
  <c r="L50" i="391"/>
  <c r="J50" i="391"/>
  <c r="G50" i="391"/>
  <c r="F50" i="391"/>
  <c r="K49" i="391"/>
  <c r="L49" i="391"/>
  <c r="J49" i="391"/>
  <c r="G49" i="391"/>
  <c r="F49" i="391"/>
  <c r="K48" i="391"/>
  <c r="L48" i="391"/>
  <c r="J48" i="391"/>
  <c r="G48" i="391"/>
  <c r="F48" i="391"/>
  <c r="K47" i="391"/>
  <c r="L47" i="391"/>
  <c r="J47" i="391"/>
  <c r="G47" i="391"/>
  <c r="F47" i="391"/>
  <c r="K46" i="391"/>
  <c r="L46" i="391"/>
  <c r="J46" i="391"/>
  <c r="G46" i="391"/>
  <c r="F46" i="391"/>
  <c r="K45" i="391"/>
  <c r="L45" i="391"/>
  <c r="J45" i="391"/>
  <c r="G45" i="391"/>
  <c r="F45" i="391"/>
  <c r="K44" i="391"/>
  <c r="L44" i="391"/>
  <c r="J44" i="391"/>
  <c r="G44" i="391"/>
  <c r="F44" i="391"/>
  <c r="K43" i="391"/>
  <c r="L43" i="391"/>
  <c r="J43" i="391"/>
  <c r="G43" i="391"/>
  <c r="F43" i="391"/>
  <c r="K42" i="391"/>
  <c r="L42" i="391"/>
  <c r="J42" i="391"/>
  <c r="G42" i="391"/>
  <c r="F42" i="391"/>
  <c r="K41" i="391"/>
  <c r="L41" i="391"/>
  <c r="J41" i="391"/>
  <c r="G41" i="391"/>
  <c r="F41" i="391"/>
  <c r="K40" i="391"/>
  <c r="L40" i="391"/>
  <c r="J40" i="391"/>
  <c r="G40" i="391"/>
  <c r="F40" i="391"/>
  <c r="K39" i="391"/>
  <c r="L39" i="391"/>
  <c r="J39" i="391"/>
  <c r="G39" i="391"/>
  <c r="F39" i="391"/>
  <c r="K38" i="391"/>
  <c r="L38" i="391"/>
  <c r="J38" i="391"/>
  <c r="G38" i="391"/>
  <c r="F38" i="391"/>
  <c r="K37" i="391"/>
  <c r="L37" i="391"/>
  <c r="J37" i="391"/>
  <c r="G37" i="391"/>
  <c r="F37" i="391"/>
  <c r="K36" i="391"/>
  <c r="L36" i="391"/>
  <c r="J36" i="391"/>
  <c r="G36" i="391"/>
  <c r="F36" i="391"/>
  <c r="K35" i="391"/>
  <c r="L35" i="391"/>
  <c r="J35" i="391"/>
  <c r="G35" i="391"/>
  <c r="F35" i="391"/>
  <c r="K34" i="391"/>
  <c r="L34" i="391"/>
  <c r="J34" i="391"/>
  <c r="G34" i="391"/>
  <c r="F34" i="391"/>
  <c r="K33" i="391"/>
  <c r="L33" i="391"/>
  <c r="J33" i="391"/>
  <c r="G33" i="391"/>
  <c r="F33" i="391"/>
  <c r="K32" i="391"/>
  <c r="L32" i="391"/>
  <c r="J32" i="391"/>
  <c r="G32" i="391"/>
  <c r="F32" i="391"/>
  <c r="K31" i="391"/>
  <c r="L31" i="391"/>
  <c r="J31" i="391"/>
  <c r="G31" i="391"/>
  <c r="F31" i="391"/>
  <c r="L30" i="391"/>
  <c r="G30" i="391"/>
  <c r="F30" i="391"/>
  <c r="K29" i="391"/>
  <c r="L29" i="391"/>
  <c r="J29" i="391"/>
  <c r="G29" i="391"/>
  <c r="F29" i="391"/>
  <c r="K28" i="391"/>
  <c r="L28" i="391"/>
  <c r="J28" i="391"/>
  <c r="G28" i="391"/>
  <c r="F28" i="391"/>
  <c r="K27" i="391"/>
  <c r="L27" i="391"/>
  <c r="J27" i="391"/>
  <c r="G27" i="391"/>
  <c r="F27" i="391"/>
  <c r="K26" i="391"/>
  <c r="L26" i="391"/>
  <c r="J26" i="391"/>
  <c r="G26" i="391"/>
  <c r="F26" i="391"/>
  <c r="K25" i="391"/>
  <c r="L25" i="391"/>
  <c r="J25" i="391"/>
  <c r="G25" i="391"/>
  <c r="F25" i="391"/>
  <c r="K24" i="391"/>
  <c r="L24" i="391"/>
  <c r="J24" i="391"/>
  <c r="G24" i="391"/>
  <c r="F24" i="391"/>
  <c r="K23" i="391"/>
  <c r="L23" i="391"/>
  <c r="J23" i="391"/>
  <c r="G23" i="391"/>
  <c r="F23" i="391"/>
  <c r="K22" i="391"/>
  <c r="L22" i="391"/>
  <c r="J22" i="391"/>
  <c r="G22" i="391"/>
  <c r="F22" i="391"/>
  <c r="K21" i="391"/>
  <c r="L21" i="391"/>
  <c r="J21" i="391"/>
  <c r="G21" i="391"/>
  <c r="F21" i="391"/>
  <c r="K20" i="391"/>
  <c r="L20" i="391"/>
  <c r="J20" i="391"/>
  <c r="G20" i="391"/>
  <c r="F20" i="391"/>
  <c r="K19" i="391"/>
  <c r="L19" i="391"/>
  <c r="J19" i="391"/>
  <c r="G19" i="391"/>
  <c r="F19" i="391"/>
  <c r="L18" i="391"/>
  <c r="G18" i="391"/>
  <c r="F18" i="391"/>
  <c r="K17" i="391"/>
  <c r="L17" i="391"/>
  <c r="J17" i="391"/>
  <c r="G17" i="391"/>
  <c r="F17" i="391"/>
  <c r="K16" i="391"/>
  <c r="L16" i="391"/>
  <c r="J16" i="391"/>
  <c r="G16" i="391"/>
  <c r="F16" i="391"/>
  <c r="K15" i="391"/>
  <c r="L15" i="391"/>
  <c r="J15" i="391"/>
  <c r="G15" i="391"/>
  <c r="F15" i="391"/>
  <c r="K14" i="391"/>
  <c r="L14" i="391"/>
  <c r="J14" i="391"/>
  <c r="G14" i="391"/>
  <c r="F14" i="391"/>
  <c r="K13" i="391"/>
  <c r="L13" i="391"/>
  <c r="J13" i="391"/>
  <c r="G13" i="391"/>
  <c r="F13" i="391"/>
  <c r="K12" i="391"/>
  <c r="L12" i="391"/>
  <c r="J12" i="391"/>
  <c r="G12" i="391"/>
  <c r="F12" i="391"/>
  <c r="K11" i="391"/>
  <c r="L11" i="391"/>
  <c r="J11" i="391"/>
  <c r="G11" i="391"/>
  <c r="F11" i="391"/>
  <c r="K10" i="391"/>
  <c r="L10" i="391"/>
  <c r="J10" i="391"/>
  <c r="G10" i="391"/>
  <c r="F10" i="391"/>
  <c r="K9" i="391"/>
  <c r="L9" i="391"/>
  <c r="J9" i="391"/>
  <c r="G9" i="391"/>
  <c r="F9" i="391"/>
  <c r="K8" i="391"/>
  <c r="L8" i="391"/>
  <c r="J8" i="391"/>
  <c r="G8" i="391"/>
  <c r="F8" i="391"/>
  <c r="K7" i="391"/>
  <c r="L7" i="391"/>
  <c r="J7" i="391"/>
  <c r="G7" i="391"/>
  <c r="F7" i="391"/>
  <c r="K6" i="391"/>
  <c r="L6" i="391"/>
  <c r="J6" i="391"/>
  <c r="G6" i="391"/>
  <c r="F6" i="391"/>
  <c r="AE5" i="391"/>
  <c r="K5" i="391"/>
  <c r="L5" i="391"/>
  <c r="J5" i="391"/>
  <c r="G5" i="391"/>
  <c r="F5" i="391"/>
  <c r="AD4" i="391"/>
  <c r="AF5" i="391"/>
  <c r="AC4" i="391"/>
  <c r="W5" i="391"/>
  <c r="K4" i="391"/>
  <c r="L4" i="391"/>
  <c r="J4" i="391"/>
  <c r="G4" i="391"/>
  <c r="F4" i="391"/>
  <c r="I54" i="390"/>
  <c r="H54" i="390"/>
  <c r="E54" i="390"/>
  <c r="D54" i="390"/>
  <c r="C54" i="390"/>
  <c r="M54" i="390"/>
  <c r="B54" i="390"/>
  <c r="J54" i="390"/>
  <c r="K53" i="390"/>
  <c r="L53" i="390"/>
  <c r="J53" i="390"/>
  <c r="G53" i="390"/>
  <c r="F53" i="390"/>
  <c r="K52" i="390"/>
  <c r="L52" i="390"/>
  <c r="J52" i="390"/>
  <c r="G52" i="390"/>
  <c r="F52" i="390"/>
  <c r="K51" i="390"/>
  <c r="L51" i="390"/>
  <c r="J51" i="390"/>
  <c r="G51" i="390"/>
  <c r="F51" i="390"/>
  <c r="K50" i="390"/>
  <c r="L50" i="390"/>
  <c r="J50" i="390"/>
  <c r="G50" i="390"/>
  <c r="F50" i="390"/>
  <c r="K49" i="390"/>
  <c r="L49" i="390"/>
  <c r="J49" i="390"/>
  <c r="G49" i="390"/>
  <c r="F49" i="390"/>
  <c r="K48" i="390"/>
  <c r="L48" i="390"/>
  <c r="J48" i="390"/>
  <c r="G48" i="390"/>
  <c r="F48" i="390"/>
  <c r="K47" i="390"/>
  <c r="L47" i="390"/>
  <c r="J47" i="390"/>
  <c r="G47" i="390"/>
  <c r="F47" i="390"/>
  <c r="K46" i="390"/>
  <c r="L46" i="390"/>
  <c r="J46" i="390"/>
  <c r="G46" i="390"/>
  <c r="F46" i="390"/>
  <c r="K45" i="390"/>
  <c r="L45" i="390"/>
  <c r="J45" i="390"/>
  <c r="G45" i="390"/>
  <c r="F45" i="390"/>
  <c r="K44" i="390"/>
  <c r="L44" i="390"/>
  <c r="J44" i="390"/>
  <c r="G44" i="390"/>
  <c r="F44" i="390"/>
  <c r="K43" i="390"/>
  <c r="L43" i="390"/>
  <c r="J43" i="390"/>
  <c r="G43" i="390"/>
  <c r="F43" i="390"/>
  <c r="K42" i="390"/>
  <c r="L42" i="390"/>
  <c r="J42" i="390"/>
  <c r="G42" i="390"/>
  <c r="F42" i="390"/>
  <c r="K41" i="390"/>
  <c r="L41" i="390"/>
  <c r="J41" i="390"/>
  <c r="G41" i="390"/>
  <c r="F41" i="390"/>
  <c r="K40" i="390"/>
  <c r="L40" i="390"/>
  <c r="J40" i="390"/>
  <c r="G40" i="390"/>
  <c r="F40" i="390"/>
  <c r="K39" i="390"/>
  <c r="L39" i="390"/>
  <c r="J39" i="390"/>
  <c r="G39" i="390"/>
  <c r="F39" i="390"/>
  <c r="K38" i="390"/>
  <c r="L38" i="390"/>
  <c r="J38" i="390"/>
  <c r="G38" i="390"/>
  <c r="F38" i="390"/>
  <c r="K37" i="390"/>
  <c r="L37" i="390"/>
  <c r="J37" i="390"/>
  <c r="G37" i="390"/>
  <c r="F37" i="390"/>
  <c r="K36" i="390"/>
  <c r="L36" i="390"/>
  <c r="J36" i="390"/>
  <c r="G36" i="390"/>
  <c r="F36" i="390"/>
  <c r="K35" i="390"/>
  <c r="L35" i="390"/>
  <c r="J35" i="390"/>
  <c r="G35" i="390"/>
  <c r="F35" i="390"/>
  <c r="K34" i="390"/>
  <c r="L34" i="390"/>
  <c r="J34" i="390"/>
  <c r="G34" i="390"/>
  <c r="F34" i="390"/>
  <c r="K33" i="390"/>
  <c r="L33" i="390"/>
  <c r="J33" i="390"/>
  <c r="G33" i="390"/>
  <c r="F33" i="390"/>
  <c r="K32" i="390"/>
  <c r="L32" i="390"/>
  <c r="J32" i="390"/>
  <c r="G32" i="390"/>
  <c r="F32" i="390"/>
  <c r="K31" i="390"/>
  <c r="L31" i="390"/>
  <c r="J31" i="390"/>
  <c r="G31" i="390"/>
  <c r="F31" i="390"/>
  <c r="L30" i="390"/>
  <c r="G30" i="390"/>
  <c r="F30" i="390"/>
  <c r="K29" i="390"/>
  <c r="L29" i="390"/>
  <c r="J29" i="390"/>
  <c r="G29" i="390"/>
  <c r="F29" i="390"/>
  <c r="K28" i="390"/>
  <c r="L28" i="390"/>
  <c r="J28" i="390"/>
  <c r="G28" i="390"/>
  <c r="F28" i="390"/>
  <c r="K27" i="390"/>
  <c r="L27" i="390"/>
  <c r="J27" i="390"/>
  <c r="G27" i="390"/>
  <c r="F27" i="390"/>
  <c r="K26" i="390"/>
  <c r="L26" i="390"/>
  <c r="J26" i="390"/>
  <c r="G26" i="390"/>
  <c r="F26" i="390"/>
  <c r="K25" i="390"/>
  <c r="L25" i="390"/>
  <c r="J25" i="390"/>
  <c r="G25" i="390"/>
  <c r="F25" i="390"/>
  <c r="K24" i="390"/>
  <c r="L24" i="390"/>
  <c r="J24" i="390"/>
  <c r="G24" i="390"/>
  <c r="F24" i="390"/>
  <c r="K23" i="390"/>
  <c r="L23" i="390"/>
  <c r="J23" i="390"/>
  <c r="G23" i="390"/>
  <c r="F23" i="390"/>
  <c r="K22" i="390"/>
  <c r="L22" i="390"/>
  <c r="J22" i="390"/>
  <c r="G22" i="390"/>
  <c r="F22" i="390"/>
  <c r="K21" i="390"/>
  <c r="L21" i="390"/>
  <c r="J21" i="390"/>
  <c r="G21" i="390"/>
  <c r="F21" i="390"/>
  <c r="K20" i="390"/>
  <c r="L20" i="390"/>
  <c r="J20" i="390"/>
  <c r="G20" i="390"/>
  <c r="F20" i="390"/>
  <c r="K19" i="390"/>
  <c r="L19" i="390"/>
  <c r="J19" i="390"/>
  <c r="G19" i="390"/>
  <c r="F19" i="390"/>
  <c r="L18" i="390"/>
  <c r="G18" i="390"/>
  <c r="F18" i="390"/>
  <c r="K17" i="390"/>
  <c r="L17" i="390"/>
  <c r="J17" i="390"/>
  <c r="G17" i="390"/>
  <c r="F17" i="390"/>
  <c r="K16" i="390"/>
  <c r="L16" i="390"/>
  <c r="J16" i="390"/>
  <c r="G16" i="390"/>
  <c r="F16" i="390"/>
  <c r="K15" i="390"/>
  <c r="L15" i="390"/>
  <c r="J15" i="390"/>
  <c r="G15" i="390"/>
  <c r="F15" i="390"/>
  <c r="K14" i="390"/>
  <c r="L14" i="390"/>
  <c r="J14" i="390"/>
  <c r="G14" i="390"/>
  <c r="F14" i="390"/>
  <c r="K13" i="390"/>
  <c r="L13" i="390"/>
  <c r="J13" i="390"/>
  <c r="G13" i="390"/>
  <c r="F13" i="390"/>
  <c r="K12" i="390"/>
  <c r="L12" i="390"/>
  <c r="J12" i="390"/>
  <c r="G12" i="390"/>
  <c r="F12" i="390"/>
  <c r="K11" i="390"/>
  <c r="L11" i="390"/>
  <c r="J11" i="390"/>
  <c r="G11" i="390"/>
  <c r="F11" i="390"/>
  <c r="K10" i="390"/>
  <c r="L10" i="390"/>
  <c r="J10" i="390"/>
  <c r="G10" i="390"/>
  <c r="F10" i="390"/>
  <c r="K9" i="390"/>
  <c r="L9" i="390"/>
  <c r="J9" i="390"/>
  <c r="G9" i="390"/>
  <c r="F9" i="390"/>
  <c r="K8" i="390"/>
  <c r="L8" i="390"/>
  <c r="J8" i="390"/>
  <c r="G8" i="390"/>
  <c r="F8" i="390"/>
  <c r="K7" i="390"/>
  <c r="L7" i="390"/>
  <c r="J7" i="390"/>
  <c r="G7" i="390"/>
  <c r="F7" i="390"/>
  <c r="K6" i="390"/>
  <c r="L6" i="390"/>
  <c r="J6" i="390"/>
  <c r="G6" i="390"/>
  <c r="F6" i="390"/>
  <c r="AE5" i="390"/>
  <c r="K5" i="390"/>
  <c r="L5" i="390"/>
  <c r="J5" i="390"/>
  <c r="G5" i="390"/>
  <c r="F5" i="390"/>
  <c r="AD4" i="390"/>
  <c r="AF5" i="390"/>
  <c r="AC4" i="390"/>
  <c r="W5" i="390"/>
  <c r="K4" i="390"/>
  <c r="L4" i="390"/>
  <c r="J4" i="390"/>
  <c r="G4" i="390"/>
  <c r="F4" i="390"/>
  <c r="E54" i="389"/>
  <c r="D54" i="389"/>
  <c r="I54" i="389"/>
  <c r="H54" i="389"/>
  <c r="C54" i="389"/>
  <c r="M54" i="389"/>
  <c r="B54" i="389"/>
  <c r="K53" i="389"/>
  <c r="L53" i="389"/>
  <c r="J53" i="389"/>
  <c r="G53" i="389"/>
  <c r="F53" i="389"/>
  <c r="K52" i="389"/>
  <c r="L52" i="389"/>
  <c r="J52" i="389"/>
  <c r="G52" i="389"/>
  <c r="F52" i="389"/>
  <c r="K51" i="389"/>
  <c r="L51" i="389"/>
  <c r="J51" i="389"/>
  <c r="G51" i="389"/>
  <c r="F51" i="389"/>
  <c r="K50" i="389"/>
  <c r="L50" i="389"/>
  <c r="J50" i="389"/>
  <c r="G50" i="389"/>
  <c r="F50" i="389"/>
  <c r="K49" i="389"/>
  <c r="L49" i="389"/>
  <c r="J49" i="389"/>
  <c r="G49" i="389"/>
  <c r="F49" i="389"/>
  <c r="K48" i="389"/>
  <c r="L48" i="389"/>
  <c r="J48" i="389"/>
  <c r="G48" i="389"/>
  <c r="F48" i="389"/>
  <c r="K47" i="389"/>
  <c r="L47" i="389"/>
  <c r="J47" i="389"/>
  <c r="G47" i="389"/>
  <c r="F47" i="389"/>
  <c r="K46" i="389"/>
  <c r="L46" i="389"/>
  <c r="J46" i="389"/>
  <c r="G46" i="389"/>
  <c r="F46" i="389"/>
  <c r="K45" i="389"/>
  <c r="L45" i="389"/>
  <c r="J45" i="389"/>
  <c r="G45" i="389"/>
  <c r="F45" i="389"/>
  <c r="K44" i="389"/>
  <c r="L44" i="389"/>
  <c r="J44" i="389"/>
  <c r="G44" i="389"/>
  <c r="F44" i="389"/>
  <c r="K43" i="389"/>
  <c r="L43" i="389"/>
  <c r="J43" i="389"/>
  <c r="G43" i="389"/>
  <c r="F43" i="389"/>
  <c r="K42" i="389"/>
  <c r="L42" i="389"/>
  <c r="J42" i="389"/>
  <c r="G42" i="389"/>
  <c r="F42" i="389"/>
  <c r="K41" i="389"/>
  <c r="L41" i="389"/>
  <c r="J41" i="389"/>
  <c r="G41" i="389"/>
  <c r="F41" i="389"/>
  <c r="K40" i="389"/>
  <c r="L40" i="389"/>
  <c r="J40" i="389"/>
  <c r="G40" i="389"/>
  <c r="F40" i="389"/>
  <c r="K39" i="389"/>
  <c r="L39" i="389"/>
  <c r="J39" i="389"/>
  <c r="G39" i="389"/>
  <c r="F39" i="389"/>
  <c r="K38" i="389"/>
  <c r="L38" i="389"/>
  <c r="J38" i="389"/>
  <c r="G38" i="389"/>
  <c r="F38" i="389"/>
  <c r="K37" i="389"/>
  <c r="L37" i="389"/>
  <c r="J37" i="389"/>
  <c r="G37" i="389"/>
  <c r="F37" i="389"/>
  <c r="K36" i="389"/>
  <c r="L36" i="389"/>
  <c r="J36" i="389"/>
  <c r="G36" i="389"/>
  <c r="F36" i="389"/>
  <c r="K35" i="389"/>
  <c r="L35" i="389"/>
  <c r="J35" i="389"/>
  <c r="G35" i="389"/>
  <c r="F35" i="389"/>
  <c r="K34" i="389"/>
  <c r="L34" i="389"/>
  <c r="J34" i="389"/>
  <c r="G34" i="389"/>
  <c r="F34" i="389"/>
  <c r="K33" i="389"/>
  <c r="L33" i="389"/>
  <c r="J33" i="389"/>
  <c r="G33" i="389"/>
  <c r="F33" i="389"/>
  <c r="K32" i="389"/>
  <c r="L32" i="389"/>
  <c r="J32" i="389"/>
  <c r="G32" i="389"/>
  <c r="F32" i="389"/>
  <c r="K31" i="389"/>
  <c r="L31" i="389"/>
  <c r="J31" i="389"/>
  <c r="G31" i="389"/>
  <c r="F31" i="389"/>
  <c r="L30" i="389"/>
  <c r="G30" i="389"/>
  <c r="F30" i="389"/>
  <c r="K29" i="389"/>
  <c r="L29" i="389"/>
  <c r="J29" i="389"/>
  <c r="G29" i="389"/>
  <c r="F29" i="389"/>
  <c r="K28" i="389"/>
  <c r="L28" i="389"/>
  <c r="J28" i="389"/>
  <c r="G28" i="389"/>
  <c r="F28" i="389"/>
  <c r="K27" i="389"/>
  <c r="L27" i="389"/>
  <c r="J27" i="389"/>
  <c r="G27" i="389"/>
  <c r="F27" i="389"/>
  <c r="K26" i="389"/>
  <c r="L26" i="389"/>
  <c r="J26" i="389"/>
  <c r="G26" i="389"/>
  <c r="F26" i="389"/>
  <c r="K25" i="389"/>
  <c r="L25" i="389"/>
  <c r="J25" i="389"/>
  <c r="G25" i="389"/>
  <c r="F25" i="389"/>
  <c r="K24" i="389"/>
  <c r="L24" i="389"/>
  <c r="J24" i="389"/>
  <c r="G24" i="389"/>
  <c r="F24" i="389"/>
  <c r="K23" i="389"/>
  <c r="L23" i="389"/>
  <c r="J23" i="389"/>
  <c r="G23" i="389"/>
  <c r="F23" i="389"/>
  <c r="K22" i="389"/>
  <c r="L22" i="389"/>
  <c r="J22" i="389"/>
  <c r="G22" i="389"/>
  <c r="F22" i="389"/>
  <c r="K21" i="389"/>
  <c r="L21" i="389"/>
  <c r="J21" i="389"/>
  <c r="G21" i="389"/>
  <c r="F21" i="389"/>
  <c r="K20" i="389"/>
  <c r="L20" i="389"/>
  <c r="J20" i="389"/>
  <c r="G20" i="389"/>
  <c r="F20" i="389"/>
  <c r="K19" i="389"/>
  <c r="L19" i="389"/>
  <c r="J19" i="389"/>
  <c r="G19" i="389"/>
  <c r="F19" i="389"/>
  <c r="L18" i="389"/>
  <c r="G18" i="389"/>
  <c r="F18" i="389"/>
  <c r="K17" i="389"/>
  <c r="L17" i="389"/>
  <c r="J17" i="389"/>
  <c r="G17" i="389"/>
  <c r="F17" i="389"/>
  <c r="K16" i="389"/>
  <c r="L16" i="389"/>
  <c r="J16" i="389"/>
  <c r="G16" i="389"/>
  <c r="F16" i="389"/>
  <c r="K15" i="389"/>
  <c r="L15" i="389"/>
  <c r="J15" i="389"/>
  <c r="G15" i="389"/>
  <c r="F15" i="389"/>
  <c r="K14" i="389"/>
  <c r="L14" i="389"/>
  <c r="J14" i="389"/>
  <c r="G14" i="389"/>
  <c r="F14" i="389"/>
  <c r="K13" i="389"/>
  <c r="L13" i="389"/>
  <c r="J13" i="389"/>
  <c r="G13" i="389"/>
  <c r="F13" i="389"/>
  <c r="K12" i="389"/>
  <c r="L12" i="389"/>
  <c r="J12" i="389"/>
  <c r="G12" i="389"/>
  <c r="F12" i="389"/>
  <c r="K11" i="389"/>
  <c r="L11" i="389"/>
  <c r="J11" i="389"/>
  <c r="G11" i="389"/>
  <c r="F11" i="389"/>
  <c r="K10" i="389"/>
  <c r="L10" i="389"/>
  <c r="J10" i="389"/>
  <c r="G10" i="389"/>
  <c r="F10" i="389"/>
  <c r="K9" i="389"/>
  <c r="L9" i="389"/>
  <c r="J9" i="389"/>
  <c r="G9" i="389"/>
  <c r="F9" i="389"/>
  <c r="K8" i="389"/>
  <c r="L8" i="389"/>
  <c r="J8" i="389"/>
  <c r="G8" i="389"/>
  <c r="F8" i="389"/>
  <c r="K7" i="389"/>
  <c r="L7" i="389"/>
  <c r="J7" i="389"/>
  <c r="G7" i="389"/>
  <c r="F7" i="389"/>
  <c r="K6" i="389"/>
  <c r="L6" i="389"/>
  <c r="J6" i="389"/>
  <c r="G6" i="389"/>
  <c r="F6" i="389"/>
  <c r="K5" i="389"/>
  <c r="L5" i="389"/>
  <c r="J5" i="389"/>
  <c r="G5" i="389"/>
  <c r="F5" i="389"/>
  <c r="AD4" i="389"/>
  <c r="AF5" i="389"/>
  <c r="AC4" i="389"/>
  <c r="W5" i="389"/>
  <c r="K4" i="389"/>
  <c r="L4" i="389"/>
  <c r="J4" i="389"/>
  <c r="G4" i="389"/>
  <c r="F4" i="389"/>
  <c r="I54" i="388"/>
  <c r="H54" i="388"/>
  <c r="E54" i="388"/>
  <c r="D54" i="388"/>
  <c r="C54" i="388"/>
  <c r="B54" i="388"/>
  <c r="K53" i="388"/>
  <c r="L53" i="388"/>
  <c r="J53" i="388"/>
  <c r="G53" i="388"/>
  <c r="F53" i="388"/>
  <c r="K52" i="388"/>
  <c r="L52" i="388"/>
  <c r="J52" i="388"/>
  <c r="G52" i="388"/>
  <c r="F52" i="388"/>
  <c r="K51" i="388"/>
  <c r="L51" i="388"/>
  <c r="J51" i="388"/>
  <c r="G51" i="388"/>
  <c r="F51" i="388"/>
  <c r="K50" i="388"/>
  <c r="L50" i="388"/>
  <c r="J50" i="388"/>
  <c r="G50" i="388"/>
  <c r="F50" i="388"/>
  <c r="K49" i="388"/>
  <c r="L49" i="388"/>
  <c r="J49" i="388"/>
  <c r="G49" i="388"/>
  <c r="F49" i="388"/>
  <c r="K48" i="388"/>
  <c r="L48" i="388"/>
  <c r="J48" i="388"/>
  <c r="G48" i="388"/>
  <c r="F48" i="388"/>
  <c r="K47" i="388"/>
  <c r="L47" i="388"/>
  <c r="J47" i="388"/>
  <c r="G47" i="388"/>
  <c r="F47" i="388"/>
  <c r="K46" i="388"/>
  <c r="L46" i="388"/>
  <c r="J46" i="388"/>
  <c r="G46" i="388"/>
  <c r="F46" i="388"/>
  <c r="K45" i="388"/>
  <c r="L45" i="388"/>
  <c r="J45" i="388"/>
  <c r="G45" i="388"/>
  <c r="F45" i="388"/>
  <c r="K44" i="388"/>
  <c r="L44" i="388"/>
  <c r="J44" i="388"/>
  <c r="G44" i="388"/>
  <c r="F44" i="388"/>
  <c r="K43" i="388"/>
  <c r="L43" i="388"/>
  <c r="J43" i="388"/>
  <c r="G43" i="388"/>
  <c r="F43" i="388"/>
  <c r="K42" i="388"/>
  <c r="L42" i="388"/>
  <c r="J42" i="388"/>
  <c r="G42" i="388"/>
  <c r="F42" i="388"/>
  <c r="K41" i="388"/>
  <c r="L41" i="388"/>
  <c r="J41" i="388"/>
  <c r="G41" i="388"/>
  <c r="F41" i="388"/>
  <c r="K40" i="388"/>
  <c r="L40" i="388"/>
  <c r="J40" i="388"/>
  <c r="G40" i="388"/>
  <c r="F40" i="388"/>
  <c r="K39" i="388"/>
  <c r="L39" i="388"/>
  <c r="J39" i="388"/>
  <c r="G39" i="388"/>
  <c r="F39" i="388"/>
  <c r="K38" i="388"/>
  <c r="L38" i="388"/>
  <c r="J38" i="388"/>
  <c r="G38" i="388"/>
  <c r="F38" i="388"/>
  <c r="K37" i="388"/>
  <c r="L37" i="388"/>
  <c r="J37" i="388"/>
  <c r="G37" i="388"/>
  <c r="F37" i="388"/>
  <c r="K36" i="388"/>
  <c r="L36" i="388"/>
  <c r="J36" i="388"/>
  <c r="G36" i="388"/>
  <c r="F36" i="388"/>
  <c r="K35" i="388"/>
  <c r="L35" i="388"/>
  <c r="J35" i="388"/>
  <c r="G35" i="388"/>
  <c r="F35" i="388"/>
  <c r="K34" i="388"/>
  <c r="L34" i="388"/>
  <c r="J34" i="388"/>
  <c r="G34" i="388"/>
  <c r="F34" i="388"/>
  <c r="K33" i="388"/>
  <c r="L33" i="388"/>
  <c r="J33" i="388"/>
  <c r="G33" i="388"/>
  <c r="F33" i="388"/>
  <c r="K32" i="388"/>
  <c r="L32" i="388"/>
  <c r="J32" i="388"/>
  <c r="G32" i="388"/>
  <c r="F32" i="388"/>
  <c r="K31" i="388"/>
  <c r="L31" i="388"/>
  <c r="J31" i="388"/>
  <c r="G31" i="388"/>
  <c r="F31" i="388"/>
  <c r="L30" i="388"/>
  <c r="G30" i="388"/>
  <c r="F30" i="388"/>
  <c r="K29" i="388"/>
  <c r="L29" i="388"/>
  <c r="J29" i="388"/>
  <c r="G29" i="388"/>
  <c r="F29" i="388"/>
  <c r="K28" i="388"/>
  <c r="L28" i="388"/>
  <c r="J28" i="388"/>
  <c r="G28" i="388"/>
  <c r="F28" i="388"/>
  <c r="K27" i="388"/>
  <c r="L27" i="388"/>
  <c r="J27" i="388"/>
  <c r="G27" i="388"/>
  <c r="F27" i="388"/>
  <c r="K26" i="388"/>
  <c r="L26" i="388"/>
  <c r="J26" i="388"/>
  <c r="G26" i="388"/>
  <c r="F26" i="388"/>
  <c r="K25" i="388"/>
  <c r="L25" i="388"/>
  <c r="J25" i="388"/>
  <c r="G25" i="388"/>
  <c r="F25" i="388"/>
  <c r="K24" i="388"/>
  <c r="L24" i="388"/>
  <c r="J24" i="388"/>
  <c r="G24" i="388"/>
  <c r="F24" i="388"/>
  <c r="K23" i="388"/>
  <c r="L23" i="388"/>
  <c r="J23" i="388"/>
  <c r="G23" i="388"/>
  <c r="F23" i="388"/>
  <c r="K22" i="388"/>
  <c r="L22" i="388"/>
  <c r="J22" i="388"/>
  <c r="G22" i="388"/>
  <c r="F22" i="388"/>
  <c r="K21" i="388"/>
  <c r="L21" i="388"/>
  <c r="J21" i="388"/>
  <c r="G21" i="388"/>
  <c r="F21" i="388"/>
  <c r="K20" i="388"/>
  <c r="L20" i="388"/>
  <c r="J20" i="388"/>
  <c r="G20" i="388"/>
  <c r="F20" i="388"/>
  <c r="K19" i="388"/>
  <c r="L19" i="388"/>
  <c r="J19" i="388"/>
  <c r="G19" i="388"/>
  <c r="F19" i="388"/>
  <c r="L18" i="388"/>
  <c r="G18" i="388"/>
  <c r="F18" i="388"/>
  <c r="K17" i="388"/>
  <c r="L17" i="388"/>
  <c r="J17" i="388"/>
  <c r="G17" i="388"/>
  <c r="F17" i="388"/>
  <c r="K16" i="388"/>
  <c r="L16" i="388"/>
  <c r="J16" i="388"/>
  <c r="G16" i="388"/>
  <c r="F16" i="388"/>
  <c r="K15" i="388"/>
  <c r="L15" i="388"/>
  <c r="J15" i="388"/>
  <c r="G15" i="388"/>
  <c r="F15" i="388"/>
  <c r="K14" i="388"/>
  <c r="L14" i="388"/>
  <c r="J14" i="388"/>
  <c r="G14" i="388"/>
  <c r="F14" i="388"/>
  <c r="K13" i="388"/>
  <c r="L13" i="388"/>
  <c r="J13" i="388"/>
  <c r="G13" i="388"/>
  <c r="F13" i="388"/>
  <c r="K12" i="388"/>
  <c r="L12" i="388"/>
  <c r="J12" i="388"/>
  <c r="G12" i="388"/>
  <c r="F12" i="388"/>
  <c r="K11" i="388"/>
  <c r="L11" i="388"/>
  <c r="J11" i="388"/>
  <c r="G11" i="388"/>
  <c r="F11" i="388"/>
  <c r="K10" i="388"/>
  <c r="L10" i="388"/>
  <c r="J10" i="388"/>
  <c r="G10" i="388"/>
  <c r="F10" i="388"/>
  <c r="K9" i="388"/>
  <c r="L9" i="388"/>
  <c r="J9" i="388"/>
  <c r="G9" i="388"/>
  <c r="F9" i="388"/>
  <c r="K8" i="388"/>
  <c r="L8" i="388"/>
  <c r="J8" i="388"/>
  <c r="G8" i="388"/>
  <c r="F8" i="388"/>
  <c r="K7" i="388"/>
  <c r="L7" i="388"/>
  <c r="J7" i="388"/>
  <c r="G7" i="388"/>
  <c r="F7" i="388"/>
  <c r="K6" i="388"/>
  <c r="L6" i="388"/>
  <c r="J6" i="388"/>
  <c r="G6" i="388"/>
  <c r="F6" i="388"/>
  <c r="K5" i="388"/>
  <c r="L5" i="388"/>
  <c r="J5" i="388"/>
  <c r="G5" i="388"/>
  <c r="F5" i="388"/>
  <c r="AD4" i="388"/>
  <c r="V5" i="388"/>
  <c r="AC4" i="388"/>
  <c r="W5" i="388"/>
  <c r="K4" i="388"/>
  <c r="L4" i="388"/>
  <c r="J4" i="388"/>
  <c r="G4" i="388"/>
  <c r="F4" i="388"/>
  <c r="I55" i="387"/>
  <c r="H55" i="387"/>
  <c r="E55" i="387"/>
  <c r="D55" i="387"/>
  <c r="C55" i="387"/>
  <c r="M55" i="387"/>
  <c r="B55" i="387"/>
  <c r="K54" i="387"/>
  <c r="L54" i="387"/>
  <c r="J54" i="387"/>
  <c r="G54" i="387"/>
  <c r="F54" i="387"/>
  <c r="K53" i="387"/>
  <c r="L53" i="387"/>
  <c r="J53" i="387"/>
  <c r="G53" i="387"/>
  <c r="F53" i="387"/>
  <c r="K52" i="387"/>
  <c r="L52" i="387"/>
  <c r="J52" i="387"/>
  <c r="G52" i="387"/>
  <c r="F52" i="387"/>
  <c r="K51" i="387"/>
  <c r="L51" i="387"/>
  <c r="J51" i="387"/>
  <c r="G51" i="387"/>
  <c r="F51" i="387"/>
  <c r="K50" i="387"/>
  <c r="L50" i="387"/>
  <c r="J50" i="387"/>
  <c r="G50" i="387"/>
  <c r="F50" i="387"/>
  <c r="K49" i="387"/>
  <c r="L49" i="387"/>
  <c r="J49" i="387"/>
  <c r="G49" i="387"/>
  <c r="F49" i="387"/>
  <c r="K48" i="387"/>
  <c r="L48" i="387"/>
  <c r="J48" i="387"/>
  <c r="G48" i="387"/>
  <c r="F48" i="387"/>
  <c r="K47" i="387"/>
  <c r="L47" i="387"/>
  <c r="J47" i="387"/>
  <c r="G47" i="387"/>
  <c r="F47" i="387"/>
  <c r="K46" i="387"/>
  <c r="L46" i="387"/>
  <c r="J46" i="387"/>
  <c r="G46" i="387"/>
  <c r="F46" i="387"/>
  <c r="K45" i="387"/>
  <c r="L45" i="387"/>
  <c r="J45" i="387"/>
  <c r="G45" i="387"/>
  <c r="F45" i="387"/>
  <c r="K44" i="387"/>
  <c r="L44" i="387"/>
  <c r="J44" i="387"/>
  <c r="G44" i="387"/>
  <c r="F44" i="387"/>
  <c r="K43" i="387"/>
  <c r="L43" i="387"/>
  <c r="J43" i="387"/>
  <c r="G43" i="387"/>
  <c r="F43" i="387"/>
  <c r="K42" i="387"/>
  <c r="L42" i="387"/>
  <c r="J42" i="387"/>
  <c r="G42" i="387"/>
  <c r="F42" i="387"/>
  <c r="K41" i="387"/>
  <c r="L41" i="387"/>
  <c r="J41" i="387"/>
  <c r="G41" i="387"/>
  <c r="F41" i="387"/>
  <c r="K40" i="387"/>
  <c r="L40" i="387"/>
  <c r="J40" i="387"/>
  <c r="G40" i="387"/>
  <c r="F40" i="387"/>
  <c r="K39" i="387"/>
  <c r="L39" i="387"/>
  <c r="J39" i="387"/>
  <c r="G39" i="387"/>
  <c r="F39" i="387"/>
  <c r="K38" i="387"/>
  <c r="L38" i="387"/>
  <c r="J38" i="387"/>
  <c r="G38" i="387"/>
  <c r="F38" i="387"/>
  <c r="K37" i="387"/>
  <c r="L37" i="387"/>
  <c r="J37" i="387"/>
  <c r="G37" i="387"/>
  <c r="F37" i="387"/>
  <c r="K36" i="387"/>
  <c r="L36" i="387"/>
  <c r="J36" i="387"/>
  <c r="G36" i="387"/>
  <c r="F36" i="387"/>
  <c r="K35" i="387"/>
  <c r="L35" i="387"/>
  <c r="J35" i="387"/>
  <c r="G35" i="387"/>
  <c r="F35" i="387"/>
  <c r="K34" i="387"/>
  <c r="L34" i="387"/>
  <c r="J34" i="387"/>
  <c r="G34" i="387"/>
  <c r="F34" i="387"/>
  <c r="K33" i="387"/>
  <c r="L33" i="387"/>
  <c r="J33" i="387"/>
  <c r="G33" i="387"/>
  <c r="F33" i="387"/>
  <c r="K32" i="387"/>
  <c r="L32" i="387"/>
  <c r="J32" i="387"/>
  <c r="G32" i="387"/>
  <c r="F32" i="387"/>
  <c r="L31" i="387"/>
  <c r="G31" i="387"/>
  <c r="F31" i="387"/>
  <c r="K30" i="387"/>
  <c r="L30" i="387"/>
  <c r="J30" i="387"/>
  <c r="G30" i="387"/>
  <c r="F30" i="387"/>
  <c r="K29" i="387"/>
  <c r="L29" i="387"/>
  <c r="J29" i="387"/>
  <c r="G29" i="387"/>
  <c r="F29" i="387"/>
  <c r="K28" i="387"/>
  <c r="L28" i="387"/>
  <c r="J28" i="387"/>
  <c r="G28" i="387"/>
  <c r="F28" i="387"/>
  <c r="K27" i="387"/>
  <c r="L27" i="387"/>
  <c r="J27" i="387"/>
  <c r="G27" i="387"/>
  <c r="F27" i="387"/>
  <c r="K26" i="387"/>
  <c r="L26" i="387"/>
  <c r="J26" i="387"/>
  <c r="G26" i="387"/>
  <c r="F26" i="387"/>
  <c r="K25" i="387"/>
  <c r="L25" i="387"/>
  <c r="J25" i="387"/>
  <c r="G25" i="387"/>
  <c r="F25" i="387"/>
  <c r="K24" i="387"/>
  <c r="L24" i="387"/>
  <c r="J24" i="387"/>
  <c r="G24" i="387"/>
  <c r="F24" i="387"/>
  <c r="K23" i="387"/>
  <c r="L23" i="387"/>
  <c r="J23" i="387"/>
  <c r="G23" i="387"/>
  <c r="F23" i="387"/>
  <c r="K22" i="387"/>
  <c r="L22" i="387"/>
  <c r="J22" i="387"/>
  <c r="G22" i="387"/>
  <c r="F22" i="387"/>
  <c r="K21" i="387"/>
  <c r="L21" i="387"/>
  <c r="J21" i="387"/>
  <c r="G21" i="387"/>
  <c r="F21" i="387"/>
  <c r="K20" i="387"/>
  <c r="L20" i="387"/>
  <c r="J20" i="387"/>
  <c r="G20" i="387"/>
  <c r="F20" i="387"/>
  <c r="L19" i="387"/>
  <c r="G19" i="387"/>
  <c r="F19" i="387"/>
  <c r="K18" i="387"/>
  <c r="L18" i="387"/>
  <c r="J18" i="387"/>
  <c r="G18" i="387"/>
  <c r="F18" i="387"/>
  <c r="K17" i="387"/>
  <c r="L17" i="387"/>
  <c r="J17" i="387"/>
  <c r="G17" i="387"/>
  <c r="F17" i="387"/>
  <c r="K16" i="387"/>
  <c r="L16" i="387"/>
  <c r="J16" i="387"/>
  <c r="G16" i="387"/>
  <c r="F16" i="387"/>
  <c r="K15" i="387"/>
  <c r="L15" i="387"/>
  <c r="J15" i="387"/>
  <c r="G15" i="387"/>
  <c r="F15" i="387"/>
  <c r="K14" i="387"/>
  <c r="L14" i="387"/>
  <c r="J14" i="387"/>
  <c r="G14" i="387"/>
  <c r="F14" i="387"/>
  <c r="K13" i="387"/>
  <c r="L13" i="387"/>
  <c r="J13" i="387"/>
  <c r="G13" i="387"/>
  <c r="F13" i="387"/>
  <c r="K12" i="387"/>
  <c r="L12" i="387"/>
  <c r="J12" i="387"/>
  <c r="G12" i="387"/>
  <c r="F12" i="387"/>
  <c r="K11" i="387"/>
  <c r="L11" i="387"/>
  <c r="J11" i="387"/>
  <c r="G11" i="387"/>
  <c r="F11" i="387"/>
  <c r="K10" i="387"/>
  <c r="L10" i="387"/>
  <c r="J10" i="387"/>
  <c r="G10" i="387"/>
  <c r="F10" i="387"/>
  <c r="K9" i="387"/>
  <c r="L9" i="387"/>
  <c r="J9" i="387"/>
  <c r="G9" i="387"/>
  <c r="F9" i="387"/>
  <c r="K8" i="387"/>
  <c r="L8" i="387"/>
  <c r="J8" i="387"/>
  <c r="G8" i="387"/>
  <c r="F8" i="387"/>
  <c r="K7" i="387"/>
  <c r="L7" i="387"/>
  <c r="J7" i="387"/>
  <c r="G7" i="387"/>
  <c r="F7" i="387"/>
  <c r="K6" i="387"/>
  <c r="L6" i="387"/>
  <c r="J6" i="387"/>
  <c r="G6" i="387"/>
  <c r="F6" i="387"/>
  <c r="AD5" i="387"/>
  <c r="AF6" i="387"/>
  <c r="AC5" i="387"/>
  <c r="U6" i="387"/>
  <c r="K5" i="387"/>
  <c r="L5" i="387"/>
  <c r="J5" i="387"/>
  <c r="G5" i="387"/>
  <c r="F5" i="387"/>
  <c r="F6" i="386"/>
  <c r="G6" i="386"/>
  <c r="I55" i="386"/>
  <c r="H55" i="386"/>
  <c r="E55" i="386"/>
  <c r="D55" i="386"/>
  <c r="C55" i="386"/>
  <c r="M55" i="386"/>
  <c r="B55" i="386"/>
  <c r="K54" i="386"/>
  <c r="L54" i="386"/>
  <c r="J54" i="386"/>
  <c r="G54" i="386"/>
  <c r="F54" i="386"/>
  <c r="K53" i="386"/>
  <c r="L53" i="386"/>
  <c r="J53" i="386"/>
  <c r="G53" i="386"/>
  <c r="F53" i="386"/>
  <c r="K52" i="386"/>
  <c r="L52" i="386"/>
  <c r="J52" i="386"/>
  <c r="G52" i="386"/>
  <c r="F52" i="386"/>
  <c r="K51" i="386"/>
  <c r="L51" i="386"/>
  <c r="J51" i="386"/>
  <c r="G51" i="386"/>
  <c r="F51" i="386"/>
  <c r="K50" i="386"/>
  <c r="L50" i="386"/>
  <c r="J50" i="386"/>
  <c r="G50" i="386"/>
  <c r="F50" i="386"/>
  <c r="K49" i="386"/>
  <c r="L49" i="386"/>
  <c r="J49" i="386"/>
  <c r="G49" i="386"/>
  <c r="F49" i="386"/>
  <c r="K48" i="386"/>
  <c r="L48" i="386"/>
  <c r="J48" i="386"/>
  <c r="G48" i="386"/>
  <c r="F48" i="386"/>
  <c r="K47" i="386"/>
  <c r="L47" i="386"/>
  <c r="J47" i="386"/>
  <c r="G47" i="386"/>
  <c r="F47" i="386"/>
  <c r="K46" i="386"/>
  <c r="L46" i="386"/>
  <c r="J46" i="386"/>
  <c r="G46" i="386"/>
  <c r="F46" i="386"/>
  <c r="K45" i="386"/>
  <c r="L45" i="386"/>
  <c r="J45" i="386"/>
  <c r="G45" i="386"/>
  <c r="F45" i="386"/>
  <c r="K44" i="386"/>
  <c r="L44" i="386"/>
  <c r="J44" i="386"/>
  <c r="G44" i="386"/>
  <c r="F44" i="386"/>
  <c r="K43" i="386"/>
  <c r="L43" i="386"/>
  <c r="J43" i="386"/>
  <c r="G43" i="386"/>
  <c r="F43" i="386"/>
  <c r="K42" i="386"/>
  <c r="L42" i="386"/>
  <c r="J42" i="386"/>
  <c r="G42" i="386"/>
  <c r="F42" i="386"/>
  <c r="K41" i="386"/>
  <c r="L41" i="386"/>
  <c r="J41" i="386"/>
  <c r="G41" i="386"/>
  <c r="F41" i="386"/>
  <c r="K40" i="386"/>
  <c r="L40" i="386"/>
  <c r="J40" i="386"/>
  <c r="G40" i="386"/>
  <c r="F40" i="386"/>
  <c r="K39" i="386"/>
  <c r="L39" i="386"/>
  <c r="J39" i="386"/>
  <c r="G39" i="386"/>
  <c r="F39" i="386"/>
  <c r="K38" i="386"/>
  <c r="L38" i="386"/>
  <c r="J38" i="386"/>
  <c r="G38" i="386"/>
  <c r="F38" i="386"/>
  <c r="K37" i="386"/>
  <c r="L37" i="386"/>
  <c r="J37" i="386"/>
  <c r="G37" i="386"/>
  <c r="F37" i="386"/>
  <c r="K36" i="386"/>
  <c r="L36" i="386"/>
  <c r="J36" i="386"/>
  <c r="G36" i="386"/>
  <c r="F36" i="386"/>
  <c r="K35" i="386"/>
  <c r="L35" i="386"/>
  <c r="J35" i="386"/>
  <c r="G35" i="386"/>
  <c r="F35" i="386"/>
  <c r="K34" i="386"/>
  <c r="L34" i="386"/>
  <c r="J34" i="386"/>
  <c r="G34" i="386"/>
  <c r="F34" i="386"/>
  <c r="K33" i="386"/>
  <c r="L33" i="386"/>
  <c r="J33" i="386"/>
  <c r="G33" i="386"/>
  <c r="F33" i="386"/>
  <c r="K32" i="386"/>
  <c r="L32" i="386"/>
  <c r="J32" i="386"/>
  <c r="G32" i="386"/>
  <c r="F32" i="386"/>
  <c r="L31" i="386"/>
  <c r="G31" i="386"/>
  <c r="F31" i="386"/>
  <c r="K30" i="386"/>
  <c r="L30" i="386"/>
  <c r="J30" i="386"/>
  <c r="G30" i="386"/>
  <c r="F30" i="386"/>
  <c r="K29" i="386"/>
  <c r="L29" i="386"/>
  <c r="J29" i="386"/>
  <c r="G29" i="386"/>
  <c r="F29" i="386"/>
  <c r="K28" i="386"/>
  <c r="L28" i="386"/>
  <c r="J28" i="386"/>
  <c r="G28" i="386"/>
  <c r="F28" i="386"/>
  <c r="K27" i="386"/>
  <c r="L27" i="386"/>
  <c r="J27" i="386"/>
  <c r="G27" i="386"/>
  <c r="F27" i="386"/>
  <c r="K26" i="386"/>
  <c r="L26" i="386"/>
  <c r="J26" i="386"/>
  <c r="G26" i="386"/>
  <c r="F26" i="386"/>
  <c r="K25" i="386"/>
  <c r="L25" i="386"/>
  <c r="J25" i="386"/>
  <c r="G25" i="386"/>
  <c r="F25" i="386"/>
  <c r="K24" i="386"/>
  <c r="L24" i="386"/>
  <c r="J24" i="386"/>
  <c r="G24" i="386"/>
  <c r="F24" i="386"/>
  <c r="K23" i="386"/>
  <c r="L23" i="386"/>
  <c r="J23" i="386"/>
  <c r="G23" i="386"/>
  <c r="F23" i="386"/>
  <c r="K22" i="386"/>
  <c r="L22" i="386"/>
  <c r="J22" i="386"/>
  <c r="G22" i="386"/>
  <c r="F22" i="386"/>
  <c r="K21" i="386"/>
  <c r="L21" i="386"/>
  <c r="J21" i="386"/>
  <c r="G21" i="386"/>
  <c r="F21" i="386"/>
  <c r="K20" i="386"/>
  <c r="L20" i="386"/>
  <c r="J20" i="386"/>
  <c r="G20" i="386"/>
  <c r="F20" i="386"/>
  <c r="L19" i="386"/>
  <c r="G19" i="386"/>
  <c r="F19" i="386"/>
  <c r="K18" i="386"/>
  <c r="L18" i="386"/>
  <c r="J18" i="386"/>
  <c r="G18" i="386"/>
  <c r="F18" i="386"/>
  <c r="K17" i="386"/>
  <c r="L17" i="386"/>
  <c r="J17" i="386"/>
  <c r="G17" i="386"/>
  <c r="F17" i="386"/>
  <c r="K16" i="386"/>
  <c r="L16" i="386"/>
  <c r="J16" i="386"/>
  <c r="G16" i="386"/>
  <c r="F16" i="386"/>
  <c r="K15" i="386"/>
  <c r="L15" i="386"/>
  <c r="J15" i="386"/>
  <c r="G15" i="386"/>
  <c r="F15" i="386"/>
  <c r="K14" i="386"/>
  <c r="L14" i="386"/>
  <c r="J14" i="386"/>
  <c r="G14" i="386"/>
  <c r="F14" i="386"/>
  <c r="K13" i="386"/>
  <c r="L13" i="386"/>
  <c r="J13" i="386"/>
  <c r="G13" i="386"/>
  <c r="F13" i="386"/>
  <c r="K12" i="386"/>
  <c r="L12" i="386"/>
  <c r="J12" i="386"/>
  <c r="G12" i="386"/>
  <c r="F12" i="386"/>
  <c r="K11" i="386"/>
  <c r="L11" i="386"/>
  <c r="J11" i="386"/>
  <c r="G11" i="386"/>
  <c r="F11" i="386"/>
  <c r="K10" i="386"/>
  <c r="L10" i="386"/>
  <c r="J10" i="386"/>
  <c r="G10" i="386"/>
  <c r="F10" i="386"/>
  <c r="K9" i="386"/>
  <c r="L9" i="386"/>
  <c r="J9" i="386"/>
  <c r="G9" i="386"/>
  <c r="F9" i="386"/>
  <c r="K8" i="386"/>
  <c r="L8" i="386"/>
  <c r="J8" i="386"/>
  <c r="G8" i="386"/>
  <c r="F8" i="386"/>
  <c r="K7" i="386"/>
  <c r="L7" i="386"/>
  <c r="J7" i="386"/>
  <c r="G7" i="386"/>
  <c r="F7" i="386"/>
  <c r="K6" i="386"/>
  <c r="L6" i="386"/>
  <c r="J6" i="386"/>
  <c r="AD5" i="386"/>
  <c r="AF6" i="386"/>
  <c r="AC5" i="386"/>
  <c r="W6" i="386"/>
  <c r="K5" i="386"/>
  <c r="L5" i="386"/>
  <c r="J5" i="386"/>
  <c r="G5" i="386"/>
  <c r="F5" i="386"/>
  <c r="I55" i="385"/>
  <c r="H55" i="385"/>
  <c r="E55" i="385"/>
  <c r="D55" i="385"/>
  <c r="C55" i="385"/>
  <c r="M55" i="385"/>
  <c r="B55" i="385"/>
  <c r="K54" i="385"/>
  <c r="L54" i="385"/>
  <c r="J54" i="385"/>
  <c r="G54" i="385"/>
  <c r="F54" i="385"/>
  <c r="K53" i="385"/>
  <c r="L53" i="385"/>
  <c r="J53" i="385"/>
  <c r="G53" i="385"/>
  <c r="F53" i="385"/>
  <c r="K52" i="385"/>
  <c r="L52" i="385"/>
  <c r="J52" i="385"/>
  <c r="G52" i="385"/>
  <c r="F52" i="385"/>
  <c r="K51" i="385"/>
  <c r="L51" i="385"/>
  <c r="J51" i="385"/>
  <c r="G51" i="385"/>
  <c r="F51" i="385"/>
  <c r="K50" i="385"/>
  <c r="L50" i="385"/>
  <c r="J50" i="385"/>
  <c r="G50" i="385"/>
  <c r="F50" i="385"/>
  <c r="K49" i="385"/>
  <c r="L49" i="385"/>
  <c r="J49" i="385"/>
  <c r="G49" i="385"/>
  <c r="F49" i="385"/>
  <c r="K48" i="385"/>
  <c r="L48" i="385"/>
  <c r="J48" i="385"/>
  <c r="G48" i="385"/>
  <c r="F48" i="385"/>
  <c r="K47" i="385"/>
  <c r="L47" i="385"/>
  <c r="J47" i="385"/>
  <c r="G47" i="385"/>
  <c r="F47" i="385"/>
  <c r="K46" i="385"/>
  <c r="L46" i="385"/>
  <c r="J46" i="385"/>
  <c r="G46" i="385"/>
  <c r="F46" i="385"/>
  <c r="K45" i="385"/>
  <c r="L45" i="385"/>
  <c r="J45" i="385"/>
  <c r="G45" i="385"/>
  <c r="F45" i="385"/>
  <c r="K44" i="385"/>
  <c r="L44" i="385"/>
  <c r="J44" i="385"/>
  <c r="G44" i="385"/>
  <c r="F44" i="385"/>
  <c r="K43" i="385"/>
  <c r="L43" i="385"/>
  <c r="J43" i="385"/>
  <c r="G43" i="385"/>
  <c r="F43" i="385"/>
  <c r="K42" i="385"/>
  <c r="L42" i="385"/>
  <c r="J42" i="385"/>
  <c r="G42" i="385"/>
  <c r="F42" i="385"/>
  <c r="K41" i="385"/>
  <c r="L41" i="385"/>
  <c r="J41" i="385"/>
  <c r="G41" i="385"/>
  <c r="F41" i="385"/>
  <c r="K40" i="385"/>
  <c r="L40" i="385"/>
  <c r="J40" i="385"/>
  <c r="G40" i="385"/>
  <c r="F40" i="385"/>
  <c r="K39" i="385"/>
  <c r="L39" i="385"/>
  <c r="J39" i="385"/>
  <c r="G39" i="385"/>
  <c r="F39" i="385"/>
  <c r="K38" i="385"/>
  <c r="L38" i="385"/>
  <c r="J38" i="385"/>
  <c r="G38" i="385"/>
  <c r="F38" i="385"/>
  <c r="K37" i="385"/>
  <c r="L37" i="385"/>
  <c r="J37" i="385"/>
  <c r="G37" i="385"/>
  <c r="F37" i="385"/>
  <c r="K36" i="385"/>
  <c r="L36" i="385"/>
  <c r="J36" i="385"/>
  <c r="G36" i="385"/>
  <c r="F36" i="385"/>
  <c r="K35" i="385"/>
  <c r="L35" i="385"/>
  <c r="J35" i="385"/>
  <c r="G35" i="385"/>
  <c r="F35" i="385"/>
  <c r="K34" i="385"/>
  <c r="L34" i="385"/>
  <c r="J34" i="385"/>
  <c r="G34" i="385"/>
  <c r="F34" i="385"/>
  <c r="K33" i="385"/>
  <c r="L33" i="385"/>
  <c r="J33" i="385"/>
  <c r="G33" i="385"/>
  <c r="F33" i="385"/>
  <c r="K32" i="385"/>
  <c r="L32" i="385"/>
  <c r="J32" i="385"/>
  <c r="G32" i="385"/>
  <c r="F32" i="385"/>
  <c r="L31" i="385"/>
  <c r="G31" i="385"/>
  <c r="F31" i="385"/>
  <c r="K30" i="385"/>
  <c r="L30" i="385"/>
  <c r="J30" i="385"/>
  <c r="G30" i="385"/>
  <c r="F30" i="385"/>
  <c r="K29" i="385"/>
  <c r="L29" i="385"/>
  <c r="J29" i="385"/>
  <c r="G29" i="385"/>
  <c r="F29" i="385"/>
  <c r="K28" i="385"/>
  <c r="L28" i="385"/>
  <c r="J28" i="385"/>
  <c r="G28" i="385"/>
  <c r="F28" i="385"/>
  <c r="K27" i="385"/>
  <c r="L27" i="385"/>
  <c r="J27" i="385"/>
  <c r="G27" i="385"/>
  <c r="F27" i="385"/>
  <c r="K26" i="385"/>
  <c r="L26" i="385"/>
  <c r="J26" i="385"/>
  <c r="G26" i="385"/>
  <c r="F26" i="385"/>
  <c r="K25" i="385"/>
  <c r="L25" i="385"/>
  <c r="J25" i="385"/>
  <c r="G25" i="385"/>
  <c r="F25" i="385"/>
  <c r="K24" i="385"/>
  <c r="L24" i="385"/>
  <c r="J24" i="385"/>
  <c r="G24" i="385"/>
  <c r="F24" i="385"/>
  <c r="K23" i="385"/>
  <c r="L23" i="385"/>
  <c r="J23" i="385"/>
  <c r="G23" i="385"/>
  <c r="F23" i="385"/>
  <c r="K22" i="385"/>
  <c r="L22" i="385"/>
  <c r="J22" i="385"/>
  <c r="G22" i="385"/>
  <c r="F22" i="385"/>
  <c r="K21" i="385"/>
  <c r="L21" i="385"/>
  <c r="J21" i="385"/>
  <c r="G21" i="385"/>
  <c r="F21" i="385"/>
  <c r="K20" i="385"/>
  <c r="L20" i="385"/>
  <c r="J20" i="385"/>
  <c r="G20" i="385"/>
  <c r="F20" i="385"/>
  <c r="L19" i="385"/>
  <c r="G19" i="385"/>
  <c r="F19" i="385"/>
  <c r="K18" i="385"/>
  <c r="L18" i="385"/>
  <c r="J18" i="385"/>
  <c r="G18" i="385"/>
  <c r="F18" i="385"/>
  <c r="K17" i="385"/>
  <c r="L17" i="385"/>
  <c r="J17" i="385"/>
  <c r="G17" i="385"/>
  <c r="F17" i="385"/>
  <c r="K16" i="385"/>
  <c r="L16" i="385"/>
  <c r="J16" i="385"/>
  <c r="G16" i="385"/>
  <c r="F16" i="385"/>
  <c r="K15" i="385"/>
  <c r="L15" i="385"/>
  <c r="J15" i="385"/>
  <c r="G15" i="385"/>
  <c r="F15" i="385"/>
  <c r="K14" i="385"/>
  <c r="L14" i="385"/>
  <c r="J14" i="385"/>
  <c r="G14" i="385"/>
  <c r="F14" i="385"/>
  <c r="K13" i="385"/>
  <c r="L13" i="385"/>
  <c r="J13" i="385"/>
  <c r="G13" i="385"/>
  <c r="F13" i="385"/>
  <c r="K12" i="385"/>
  <c r="L12" i="385"/>
  <c r="J12" i="385"/>
  <c r="G12" i="385"/>
  <c r="F12" i="385"/>
  <c r="K11" i="385"/>
  <c r="L11" i="385"/>
  <c r="J11" i="385"/>
  <c r="G11" i="385"/>
  <c r="F11" i="385"/>
  <c r="K10" i="385"/>
  <c r="L10" i="385"/>
  <c r="J10" i="385"/>
  <c r="G10" i="385"/>
  <c r="F10" i="385"/>
  <c r="K9" i="385"/>
  <c r="L9" i="385"/>
  <c r="J9" i="385"/>
  <c r="G9" i="385"/>
  <c r="F9" i="385"/>
  <c r="K8" i="385"/>
  <c r="L8" i="385"/>
  <c r="J8" i="385"/>
  <c r="G8" i="385"/>
  <c r="F8" i="385"/>
  <c r="K7" i="385"/>
  <c r="L7" i="385"/>
  <c r="J7" i="385"/>
  <c r="G7" i="385"/>
  <c r="F7" i="385"/>
  <c r="K6" i="385"/>
  <c r="L6" i="385"/>
  <c r="J6" i="385"/>
  <c r="G6" i="385"/>
  <c r="F6" i="385"/>
  <c r="AD5" i="385"/>
  <c r="AF6" i="385"/>
  <c r="AC5" i="385"/>
  <c r="W6" i="385"/>
  <c r="K5" i="385"/>
  <c r="L5" i="385"/>
  <c r="J5" i="385"/>
  <c r="G5" i="385"/>
  <c r="F5" i="385"/>
  <c r="G54" i="384"/>
  <c r="G53" i="384"/>
  <c r="G52" i="384"/>
  <c r="G51" i="384"/>
  <c r="G50" i="384"/>
  <c r="G49" i="384"/>
  <c r="F54" i="384"/>
  <c r="F53" i="384"/>
  <c r="F52" i="384"/>
  <c r="F51" i="384"/>
  <c r="F50" i="384"/>
  <c r="F49" i="384"/>
  <c r="G54" i="383"/>
  <c r="G53" i="383"/>
  <c r="G52" i="383"/>
  <c r="G51" i="383"/>
  <c r="G50" i="383"/>
  <c r="G49" i="383"/>
  <c r="F54" i="383"/>
  <c r="F53" i="383"/>
  <c r="F52" i="383"/>
  <c r="F51" i="383"/>
  <c r="F50" i="383"/>
  <c r="F49" i="383"/>
  <c r="G54" i="378"/>
  <c r="G53" i="378"/>
  <c r="G52" i="378"/>
  <c r="G51" i="378"/>
  <c r="G50" i="378"/>
  <c r="G49" i="378"/>
  <c r="F54" i="378"/>
  <c r="F53" i="378"/>
  <c r="F52" i="378"/>
  <c r="F51" i="378"/>
  <c r="F50" i="378"/>
  <c r="F49" i="378"/>
  <c r="G55" i="382"/>
  <c r="G54" i="382"/>
  <c r="G53" i="382"/>
  <c r="G52" i="382"/>
  <c r="G51" i="382"/>
  <c r="F55" i="382"/>
  <c r="F54" i="382"/>
  <c r="F53" i="382"/>
  <c r="F52" i="382"/>
  <c r="F51" i="382"/>
  <c r="G55" i="381"/>
  <c r="G54" i="381"/>
  <c r="G53" i="381"/>
  <c r="G52" i="381"/>
  <c r="G51" i="381"/>
  <c r="F55" i="381"/>
  <c r="F54" i="381"/>
  <c r="F53" i="381"/>
  <c r="F52" i="381"/>
  <c r="F51" i="381"/>
  <c r="G55" i="380"/>
  <c r="G54" i="380"/>
  <c r="G53" i="380"/>
  <c r="G52" i="380"/>
  <c r="G51" i="380"/>
  <c r="F55" i="380"/>
  <c r="F54" i="380"/>
  <c r="F53" i="380"/>
  <c r="F52" i="380"/>
  <c r="F51" i="380"/>
  <c r="G55" i="379"/>
  <c r="G54" i="379"/>
  <c r="G53" i="379"/>
  <c r="G52" i="379"/>
  <c r="G51" i="379"/>
  <c r="F55" i="379"/>
  <c r="F54" i="379"/>
  <c r="F53" i="379"/>
  <c r="F52" i="379"/>
  <c r="F51" i="379"/>
  <c r="I55" i="384"/>
  <c r="H55" i="384"/>
  <c r="E55" i="384"/>
  <c r="D55" i="384"/>
  <c r="C55" i="384"/>
  <c r="M55" i="384"/>
  <c r="B55" i="384"/>
  <c r="K54" i="384"/>
  <c r="L54" i="384"/>
  <c r="J54" i="384"/>
  <c r="K53" i="384"/>
  <c r="L53" i="384"/>
  <c r="J53" i="384"/>
  <c r="K52" i="384"/>
  <c r="L52" i="384"/>
  <c r="J52" i="384"/>
  <c r="K51" i="384"/>
  <c r="L51" i="384"/>
  <c r="J51" i="384"/>
  <c r="K50" i="384"/>
  <c r="L50" i="384"/>
  <c r="J50" i="384"/>
  <c r="K49" i="384"/>
  <c r="L49" i="384"/>
  <c r="J49" i="384"/>
  <c r="K48" i="384"/>
  <c r="L48" i="384"/>
  <c r="J48" i="384"/>
  <c r="G48" i="384"/>
  <c r="F48" i="384"/>
  <c r="K47" i="384"/>
  <c r="L47" i="384"/>
  <c r="J47" i="384"/>
  <c r="G47" i="384"/>
  <c r="F47" i="384"/>
  <c r="K46" i="384"/>
  <c r="L46" i="384"/>
  <c r="J46" i="384"/>
  <c r="G46" i="384"/>
  <c r="F46" i="384"/>
  <c r="K45" i="384"/>
  <c r="L45" i="384"/>
  <c r="J45" i="384"/>
  <c r="G45" i="384"/>
  <c r="F45" i="384"/>
  <c r="K44" i="384"/>
  <c r="L44" i="384"/>
  <c r="J44" i="384"/>
  <c r="G44" i="384"/>
  <c r="F44" i="384"/>
  <c r="K43" i="384"/>
  <c r="L43" i="384"/>
  <c r="J43" i="384"/>
  <c r="G43" i="384"/>
  <c r="F43" i="384"/>
  <c r="K42" i="384"/>
  <c r="L42" i="384"/>
  <c r="J42" i="384"/>
  <c r="G42" i="384"/>
  <c r="F42" i="384"/>
  <c r="K41" i="384"/>
  <c r="L41" i="384"/>
  <c r="J41" i="384"/>
  <c r="G41" i="384"/>
  <c r="F41" i="384"/>
  <c r="K40" i="384"/>
  <c r="L40" i="384"/>
  <c r="J40" i="384"/>
  <c r="G40" i="384"/>
  <c r="F40" i="384"/>
  <c r="K39" i="384"/>
  <c r="L39" i="384"/>
  <c r="J39" i="384"/>
  <c r="G39" i="384"/>
  <c r="F39" i="384"/>
  <c r="K38" i="384"/>
  <c r="L38" i="384"/>
  <c r="J38" i="384"/>
  <c r="G38" i="384"/>
  <c r="F38" i="384"/>
  <c r="K37" i="384"/>
  <c r="L37" i="384"/>
  <c r="J37" i="384"/>
  <c r="G37" i="384"/>
  <c r="F37" i="384"/>
  <c r="K36" i="384"/>
  <c r="L36" i="384"/>
  <c r="J36" i="384"/>
  <c r="G36" i="384"/>
  <c r="F36" i="384"/>
  <c r="K35" i="384"/>
  <c r="L35" i="384"/>
  <c r="J35" i="384"/>
  <c r="G35" i="384"/>
  <c r="F35" i="384"/>
  <c r="K34" i="384"/>
  <c r="L34" i="384"/>
  <c r="J34" i="384"/>
  <c r="G34" i="384"/>
  <c r="F34" i="384"/>
  <c r="K33" i="384"/>
  <c r="L33" i="384"/>
  <c r="J33" i="384"/>
  <c r="G33" i="384"/>
  <c r="F33" i="384"/>
  <c r="K32" i="384"/>
  <c r="L32" i="384"/>
  <c r="J32" i="384"/>
  <c r="G32" i="384"/>
  <c r="F32" i="384"/>
  <c r="L31" i="384"/>
  <c r="G31" i="384"/>
  <c r="F31" i="384"/>
  <c r="K30" i="384"/>
  <c r="L30" i="384"/>
  <c r="J30" i="384"/>
  <c r="G30" i="384"/>
  <c r="F30" i="384"/>
  <c r="K29" i="384"/>
  <c r="L29" i="384"/>
  <c r="J29" i="384"/>
  <c r="G29" i="384"/>
  <c r="F29" i="384"/>
  <c r="K28" i="384"/>
  <c r="L28" i="384"/>
  <c r="J28" i="384"/>
  <c r="G28" i="384"/>
  <c r="F28" i="384"/>
  <c r="K27" i="384"/>
  <c r="L27" i="384"/>
  <c r="J27" i="384"/>
  <c r="G27" i="384"/>
  <c r="F27" i="384"/>
  <c r="K26" i="384"/>
  <c r="L26" i="384"/>
  <c r="J26" i="384"/>
  <c r="G26" i="384"/>
  <c r="F26" i="384"/>
  <c r="K25" i="384"/>
  <c r="L25" i="384"/>
  <c r="J25" i="384"/>
  <c r="G25" i="384"/>
  <c r="F25" i="384"/>
  <c r="K24" i="384"/>
  <c r="L24" i="384"/>
  <c r="J24" i="384"/>
  <c r="G24" i="384"/>
  <c r="F24" i="384"/>
  <c r="K23" i="384"/>
  <c r="L23" i="384"/>
  <c r="J23" i="384"/>
  <c r="G23" i="384"/>
  <c r="F23" i="384"/>
  <c r="K22" i="384"/>
  <c r="L22" i="384"/>
  <c r="J22" i="384"/>
  <c r="G22" i="384"/>
  <c r="F22" i="384"/>
  <c r="K21" i="384"/>
  <c r="L21" i="384"/>
  <c r="J21" i="384"/>
  <c r="G21" i="384"/>
  <c r="F21" i="384"/>
  <c r="K20" i="384"/>
  <c r="L20" i="384"/>
  <c r="J20" i="384"/>
  <c r="G20" i="384"/>
  <c r="F20" i="384"/>
  <c r="L19" i="384"/>
  <c r="G19" i="384"/>
  <c r="F19" i="384"/>
  <c r="K18" i="384"/>
  <c r="L18" i="384"/>
  <c r="J18" i="384"/>
  <c r="G18" i="384"/>
  <c r="F18" i="384"/>
  <c r="K17" i="384"/>
  <c r="L17" i="384"/>
  <c r="J17" i="384"/>
  <c r="G17" i="384"/>
  <c r="F17" i="384"/>
  <c r="K16" i="384"/>
  <c r="L16" i="384"/>
  <c r="J16" i="384"/>
  <c r="G16" i="384"/>
  <c r="F16" i="384"/>
  <c r="K15" i="384"/>
  <c r="L15" i="384"/>
  <c r="J15" i="384"/>
  <c r="G15" i="384"/>
  <c r="F15" i="384"/>
  <c r="K14" i="384"/>
  <c r="L14" i="384"/>
  <c r="J14" i="384"/>
  <c r="G14" i="384"/>
  <c r="F14" i="384"/>
  <c r="K13" i="384"/>
  <c r="L13" i="384"/>
  <c r="J13" i="384"/>
  <c r="G13" i="384"/>
  <c r="F13" i="384"/>
  <c r="K12" i="384"/>
  <c r="L12" i="384"/>
  <c r="J12" i="384"/>
  <c r="G12" i="384"/>
  <c r="F12" i="384"/>
  <c r="K11" i="384"/>
  <c r="L11" i="384"/>
  <c r="J11" i="384"/>
  <c r="G11" i="384"/>
  <c r="F11" i="384"/>
  <c r="K10" i="384"/>
  <c r="L10" i="384"/>
  <c r="J10" i="384"/>
  <c r="G10" i="384"/>
  <c r="F10" i="384"/>
  <c r="K9" i="384"/>
  <c r="L9" i="384"/>
  <c r="J9" i="384"/>
  <c r="G9" i="384"/>
  <c r="F9" i="384"/>
  <c r="K8" i="384"/>
  <c r="L8" i="384"/>
  <c r="J8" i="384"/>
  <c r="G8" i="384"/>
  <c r="F8" i="384"/>
  <c r="K7" i="384"/>
  <c r="L7" i="384"/>
  <c r="J7" i="384"/>
  <c r="G7" i="384"/>
  <c r="F7" i="384"/>
  <c r="K6" i="384"/>
  <c r="L6" i="384"/>
  <c r="J6" i="384"/>
  <c r="G6" i="384"/>
  <c r="F6" i="384"/>
  <c r="AD5" i="384"/>
  <c r="AB6" i="384"/>
  <c r="AC5" i="384"/>
  <c r="U6" i="384"/>
  <c r="K5" i="384"/>
  <c r="L5" i="384"/>
  <c r="J5" i="384"/>
  <c r="G5" i="384"/>
  <c r="F5" i="384"/>
  <c r="AD5" i="383"/>
  <c r="E55" i="383"/>
  <c r="G55" i="383"/>
  <c r="D55" i="383"/>
  <c r="I55" i="383"/>
  <c r="H55" i="383"/>
  <c r="C55" i="383"/>
  <c r="M55" i="383"/>
  <c r="B55" i="383"/>
  <c r="K54" i="383"/>
  <c r="L54" i="383"/>
  <c r="J54" i="383"/>
  <c r="K53" i="383"/>
  <c r="L53" i="383"/>
  <c r="J53" i="383"/>
  <c r="K52" i="383"/>
  <c r="L52" i="383"/>
  <c r="J52" i="383"/>
  <c r="K51" i="383"/>
  <c r="L51" i="383"/>
  <c r="J51" i="383"/>
  <c r="K50" i="383"/>
  <c r="L50" i="383"/>
  <c r="J50" i="383"/>
  <c r="K49" i="383"/>
  <c r="L49" i="383"/>
  <c r="J49" i="383"/>
  <c r="K48" i="383"/>
  <c r="L48" i="383"/>
  <c r="J48" i="383"/>
  <c r="G48" i="383"/>
  <c r="F48" i="383"/>
  <c r="K47" i="383"/>
  <c r="L47" i="383"/>
  <c r="J47" i="383"/>
  <c r="G47" i="383"/>
  <c r="F47" i="383"/>
  <c r="K46" i="383"/>
  <c r="L46" i="383"/>
  <c r="J46" i="383"/>
  <c r="G46" i="383"/>
  <c r="F46" i="383"/>
  <c r="K45" i="383"/>
  <c r="L45" i="383"/>
  <c r="J45" i="383"/>
  <c r="G45" i="383"/>
  <c r="F45" i="383"/>
  <c r="K44" i="383"/>
  <c r="L44" i="383"/>
  <c r="J44" i="383"/>
  <c r="G44" i="383"/>
  <c r="F44" i="383"/>
  <c r="K43" i="383"/>
  <c r="L43" i="383"/>
  <c r="J43" i="383"/>
  <c r="G43" i="383"/>
  <c r="F43" i="383"/>
  <c r="K42" i="383"/>
  <c r="L42" i="383"/>
  <c r="J42" i="383"/>
  <c r="G42" i="383"/>
  <c r="F42" i="383"/>
  <c r="L41" i="383"/>
  <c r="K41" i="383"/>
  <c r="J41" i="383"/>
  <c r="G41" i="383"/>
  <c r="F41" i="383"/>
  <c r="K40" i="383"/>
  <c r="L40" i="383"/>
  <c r="J40" i="383"/>
  <c r="G40" i="383"/>
  <c r="F40" i="383"/>
  <c r="K39" i="383"/>
  <c r="L39" i="383"/>
  <c r="J39" i="383"/>
  <c r="G39" i="383"/>
  <c r="F39" i="383"/>
  <c r="K38" i="383"/>
  <c r="L38" i="383"/>
  <c r="J38" i="383"/>
  <c r="G38" i="383"/>
  <c r="F38" i="383"/>
  <c r="K37" i="383"/>
  <c r="L37" i="383"/>
  <c r="J37" i="383"/>
  <c r="G37" i="383"/>
  <c r="F37" i="383"/>
  <c r="K36" i="383"/>
  <c r="L36" i="383"/>
  <c r="J36" i="383"/>
  <c r="G36" i="383"/>
  <c r="F36" i="383"/>
  <c r="K35" i="383"/>
  <c r="L35" i="383"/>
  <c r="J35" i="383"/>
  <c r="G35" i="383"/>
  <c r="F35" i="383"/>
  <c r="K34" i="383"/>
  <c r="L34" i="383"/>
  <c r="J34" i="383"/>
  <c r="G34" i="383"/>
  <c r="F34" i="383"/>
  <c r="K33" i="383"/>
  <c r="L33" i="383"/>
  <c r="J33" i="383"/>
  <c r="G33" i="383"/>
  <c r="F33" i="383"/>
  <c r="K32" i="383"/>
  <c r="L32" i="383"/>
  <c r="J32" i="383"/>
  <c r="G32" i="383"/>
  <c r="F32" i="383"/>
  <c r="L31" i="383"/>
  <c r="G31" i="383"/>
  <c r="F31" i="383"/>
  <c r="K30" i="383"/>
  <c r="L30" i="383"/>
  <c r="J30" i="383"/>
  <c r="G30" i="383"/>
  <c r="F30" i="383"/>
  <c r="K29" i="383"/>
  <c r="L29" i="383"/>
  <c r="J29" i="383"/>
  <c r="G29" i="383"/>
  <c r="F29" i="383"/>
  <c r="K28" i="383"/>
  <c r="L28" i="383"/>
  <c r="J28" i="383"/>
  <c r="G28" i="383"/>
  <c r="F28" i="383"/>
  <c r="K27" i="383"/>
  <c r="L27" i="383"/>
  <c r="J27" i="383"/>
  <c r="G27" i="383"/>
  <c r="F27" i="383"/>
  <c r="K26" i="383"/>
  <c r="L26" i="383"/>
  <c r="J26" i="383"/>
  <c r="G26" i="383"/>
  <c r="F26" i="383"/>
  <c r="K25" i="383"/>
  <c r="L25" i="383"/>
  <c r="J25" i="383"/>
  <c r="G25" i="383"/>
  <c r="F25" i="383"/>
  <c r="K24" i="383"/>
  <c r="L24" i="383"/>
  <c r="J24" i="383"/>
  <c r="G24" i="383"/>
  <c r="F24" i="383"/>
  <c r="K23" i="383"/>
  <c r="L23" i="383"/>
  <c r="J23" i="383"/>
  <c r="G23" i="383"/>
  <c r="F23" i="383"/>
  <c r="K22" i="383"/>
  <c r="L22" i="383"/>
  <c r="J22" i="383"/>
  <c r="G22" i="383"/>
  <c r="F22" i="383"/>
  <c r="K21" i="383"/>
  <c r="L21" i="383"/>
  <c r="J21" i="383"/>
  <c r="G21" i="383"/>
  <c r="F21" i="383"/>
  <c r="K20" i="383"/>
  <c r="L20" i="383"/>
  <c r="J20" i="383"/>
  <c r="G20" i="383"/>
  <c r="F20" i="383"/>
  <c r="L19" i="383"/>
  <c r="G19" i="383"/>
  <c r="F19" i="383"/>
  <c r="K18" i="383"/>
  <c r="L18" i="383"/>
  <c r="J18" i="383"/>
  <c r="G18" i="383"/>
  <c r="F18" i="383"/>
  <c r="K17" i="383"/>
  <c r="L17" i="383"/>
  <c r="J17" i="383"/>
  <c r="G17" i="383"/>
  <c r="F17" i="383"/>
  <c r="K16" i="383"/>
  <c r="L16" i="383"/>
  <c r="J16" i="383"/>
  <c r="G16" i="383"/>
  <c r="F16" i="383"/>
  <c r="K15" i="383"/>
  <c r="L15" i="383"/>
  <c r="J15" i="383"/>
  <c r="G15" i="383"/>
  <c r="F15" i="383"/>
  <c r="K14" i="383"/>
  <c r="L14" i="383"/>
  <c r="J14" i="383"/>
  <c r="G14" i="383"/>
  <c r="F14" i="383"/>
  <c r="K13" i="383"/>
  <c r="L13" i="383"/>
  <c r="J13" i="383"/>
  <c r="G13" i="383"/>
  <c r="F13" i="383"/>
  <c r="K12" i="383"/>
  <c r="L12" i="383"/>
  <c r="J12" i="383"/>
  <c r="G12" i="383"/>
  <c r="F12" i="383"/>
  <c r="K11" i="383"/>
  <c r="L11" i="383"/>
  <c r="J11" i="383"/>
  <c r="G11" i="383"/>
  <c r="F11" i="383"/>
  <c r="K10" i="383"/>
  <c r="L10" i="383"/>
  <c r="J10" i="383"/>
  <c r="G10" i="383"/>
  <c r="F10" i="383"/>
  <c r="K9" i="383"/>
  <c r="L9" i="383"/>
  <c r="J9" i="383"/>
  <c r="G9" i="383"/>
  <c r="F9" i="383"/>
  <c r="K8" i="383"/>
  <c r="L8" i="383"/>
  <c r="J8" i="383"/>
  <c r="G8" i="383"/>
  <c r="F8" i="383"/>
  <c r="K7" i="383"/>
  <c r="L7" i="383"/>
  <c r="J7" i="383"/>
  <c r="G7" i="383"/>
  <c r="F7" i="383"/>
  <c r="K6" i="383"/>
  <c r="L6" i="383"/>
  <c r="J6" i="383"/>
  <c r="G6" i="383"/>
  <c r="F6" i="383"/>
  <c r="Z6" i="383"/>
  <c r="AC5" i="383"/>
  <c r="Y6" i="383"/>
  <c r="K5" i="383"/>
  <c r="L5" i="383"/>
  <c r="J5" i="383"/>
  <c r="G5" i="383"/>
  <c r="F5" i="383"/>
  <c r="C58" i="382"/>
  <c r="I56" i="382"/>
  <c r="H56" i="382"/>
  <c r="E56" i="382"/>
  <c r="D56" i="382"/>
  <c r="C56" i="382"/>
  <c r="M49" i="382"/>
  <c r="B56" i="382"/>
  <c r="M55" i="382"/>
  <c r="K55" i="382"/>
  <c r="L55" i="382"/>
  <c r="J55" i="382"/>
  <c r="K54" i="382"/>
  <c r="L54" i="382"/>
  <c r="J54" i="382"/>
  <c r="M53" i="382"/>
  <c r="K53" i="382"/>
  <c r="L53" i="382"/>
  <c r="J53" i="382"/>
  <c r="K52" i="382"/>
  <c r="L52" i="382"/>
  <c r="J52" i="382"/>
  <c r="K51" i="382"/>
  <c r="L51" i="382"/>
  <c r="J51" i="382"/>
  <c r="K50" i="382"/>
  <c r="L50" i="382"/>
  <c r="J50" i="382"/>
  <c r="G50" i="382"/>
  <c r="F50" i="382"/>
  <c r="K49" i="382"/>
  <c r="L49" i="382"/>
  <c r="J49" i="382"/>
  <c r="G49" i="382"/>
  <c r="F49" i="382"/>
  <c r="K48" i="382"/>
  <c r="L48" i="382"/>
  <c r="J48" i="382"/>
  <c r="G48" i="382"/>
  <c r="F48" i="382"/>
  <c r="K47" i="382"/>
  <c r="L47" i="382"/>
  <c r="J47" i="382"/>
  <c r="G47" i="382"/>
  <c r="F47" i="382"/>
  <c r="K46" i="382"/>
  <c r="L46" i="382"/>
  <c r="J46" i="382"/>
  <c r="G46" i="382"/>
  <c r="F46" i="382"/>
  <c r="K45" i="382"/>
  <c r="L45" i="382"/>
  <c r="J45" i="382"/>
  <c r="G45" i="382"/>
  <c r="F45" i="382"/>
  <c r="K44" i="382"/>
  <c r="L44" i="382"/>
  <c r="J44" i="382"/>
  <c r="G44" i="382"/>
  <c r="F44" i="382"/>
  <c r="K43" i="382"/>
  <c r="L43" i="382"/>
  <c r="J43" i="382"/>
  <c r="G43" i="382"/>
  <c r="F43" i="382"/>
  <c r="K42" i="382"/>
  <c r="L42" i="382"/>
  <c r="J42" i="382"/>
  <c r="G42" i="382"/>
  <c r="F42" i="382"/>
  <c r="K41" i="382"/>
  <c r="L41" i="382"/>
  <c r="J41" i="382"/>
  <c r="G41" i="382"/>
  <c r="F41" i="382"/>
  <c r="K40" i="382"/>
  <c r="L40" i="382"/>
  <c r="J40" i="382"/>
  <c r="G40" i="382"/>
  <c r="F40" i="382"/>
  <c r="K39" i="382"/>
  <c r="L39" i="382"/>
  <c r="J39" i="382"/>
  <c r="G39" i="382"/>
  <c r="F39" i="382"/>
  <c r="K38" i="382"/>
  <c r="L38" i="382"/>
  <c r="J38" i="382"/>
  <c r="G38" i="382"/>
  <c r="F38" i="382"/>
  <c r="K37" i="382"/>
  <c r="L37" i="382"/>
  <c r="J37" i="382"/>
  <c r="G37" i="382"/>
  <c r="F37" i="382"/>
  <c r="K36" i="382"/>
  <c r="L36" i="382"/>
  <c r="J36" i="382"/>
  <c r="G36" i="382"/>
  <c r="F36" i="382"/>
  <c r="K35" i="382"/>
  <c r="L35" i="382"/>
  <c r="J35" i="382"/>
  <c r="G35" i="382"/>
  <c r="F35" i="382"/>
  <c r="K34" i="382"/>
  <c r="L34" i="382"/>
  <c r="J34" i="382"/>
  <c r="G34" i="382"/>
  <c r="F34" i="382"/>
  <c r="K33" i="382"/>
  <c r="L33" i="382"/>
  <c r="J33" i="382"/>
  <c r="G33" i="382"/>
  <c r="F33" i="382"/>
  <c r="L32" i="382"/>
  <c r="G32" i="382"/>
  <c r="F32" i="382"/>
  <c r="K31" i="382"/>
  <c r="L31" i="382"/>
  <c r="J31" i="382"/>
  <c r="G31" i="382"/>
  <c r="F31" i="382"/>
  <c r="K30" i="382"/>
  <c r="L30" i="382"/>
  <c r="J30" i="382"/>
  <c r="K29" i="382"/>
  <c r="L29" i="382"/>
  <c r="J29" i="382"/>
  <c r="G29" i="382"/>
  <c r="F29" i="382"/>
  <c r="K28" i="382"/>
  <c r="L28" i="382"/>
  <c r="J28" i="382"/>
  <c r="G28" i="382"/>
  <c r="F28" i="382"/>
  <c r="K27" i="382"/>
  <c r="L27" i="382"/>
  <c r="J27" i="382"/>
  <c r="G27" i="382"/>
  <c r="F27" i="382"/>
  <c r="K26" i="382"/>
  <c r="L26" i="382"/>
  <c r="J26" i="382"/>
  <c r="G26" i="382"/>
  <c r="F26" i="382"/>
  <c r="K25" i="382"/>
  <c r="L25" i="382"/>
  <c r="J25" i="382"/>
  <c r="G25" i="382"/>
  <c r="F25" i="382"/>
  <c r="K24" i="382"/>
  <c r="L24" i="382"/>
  <c r="J24" i="382"/>
  <c r="G24" i="382"/>
  <c r="F24" i="382"/>
  <c r="K23" i="382"/>
  <c r="L23" i="382"/>
  <c r="J23" i="382"/>
  <c r="G23" i="382"/>
  <c r="F23" i="382"/>
  <c r="K22" i="382"/>
  <c r="L22" i="382"/>
  <c r="J22" i="382"/>
  <c r="G22" i="382"/>
  <c r="F22" i="382"/>
  <c r="K21" i="382"/>
  <c r="L21" i="382"/>
  <c r="J21" i="382"/>
  <c r="G21" i="382"/>
  <c r="F21" i="382"/>
  <c r="K20" i="382"/>
  <c r="L20" i="382"/>
  <c r="J20" i="382"/>
  <c r="G20" i="382"/>
  <c r="F20" i="382"/>
  <c r="L19" i="382"/>
  <c r="G19" i="382"/>
  <c r="F19" i="382"/>
  <c r="K18" i="382"/>
  <c r="L18" i="382"/>
  <c r="J18" i="382"/>
  <c r="G18" i="382"/>
  <c r="F18" i="382"/>
  <c r="K17" i="382"/>
  <c r="L17" i="382"/>
  <c r="J17" i="382"/>
  <c r="G17" i="382"/>
  <c r="F17" i="382"/>
  <c r="K16" i="382"/>
  <c r="L16" i="382"/>
  <c r="J16" i="382"/>
  <c r="G16" i="382"/>
  <c r="F16" i="382"/>
  <c r="K15" i="382"/>
  <c r="L15" i="382"/>
  <c r="J15" i="382"/>
  <c r="G15" i="382"/>
  <c r="F15" i="382"/>
  <c r="K14" i="382"/>
  <c r="L14" i="382"/>
  <c r="J14" i="382"/>
  <c r="G14" i="382"/>
  <c r="F14" i="382"/>
  <c r="K13" i="382"/>
  <c r="L13" i="382"/>
  <c r="J13" i="382"/>
  <c r="G13" i="382"/>
  <c r="F13" i="382"/>
  <c r="K12" i="382"/>
  <c r="L12" i="382"/>
  <c r="J12" i="382"/>
  <c r="G12" i="382"/>
  <c r="F12" i="382"/>
  <c r="K11" i="382"/>
  <c r="L11" i="382"/>
  <c r="J11" i="382"/>
  <c r="G11" i="382"/>
  <c r="F11" i="382"/>
  <c r="K10" i="382"/>
  <c r="L10" i="382"/>
  <c r="J10" i="382"/>
  <c r="G10" i="382"/>
  <c r="F10" i="382"/>
  <c r="K9" i="382"/>
  <c r="L9" i="382"/>
  <c r="J9" i="382"/>
  <c r="G9" i="382"/>
  <c r="F9" i="382"/>
  <c r="K8" i="382"/>
  <c r="L8" i="382"/>
  <c r="J8" i="382"/>
  <c r="G8" i="382"/>
  <c r="F8" i="382"/>
  <c r="K7" i="382"/>
  <c r="L7" i="382"/>
  <c r="J7" i="382"/>
  <c r="G7" i="382"/>
  <c r="F7" i="382"/>
  <c r="K6" i="382"/>
  <c r="L6" i="382"/>
  <c r="J6" i="382"/>
  <c r="G6" i="382"/>
  <c r="F6" i="382"/>
  <c r="AD5" i="382"/>
  <c r="AB6" i="382"/>
  <c r="AC5" i="382"/>
  <c r="AA6" i="382"/>
  <c r="K5" i="382"/>
  <c r="L5" i="382"/>
  <c r="J5" i="382"/>
  <c r="G5" i="382"/>
  <c r="F5" i="382"/>
  <c r="C58" i="381"/>
  <c r="I56" i="381"/>
  <c r="H56" i="381"/>
  <c r="E56" i="381"/>
  <c r="D56" i="381"/>
  <c r="C56" i="381"/>
  <c r="M49" i="381"/>
  <c r="B56" i="381"/>
  <c r="K55" i="381"/>
  <c r="L55" i="381"/>
  <c r="J55" i="381"/>
  <c r="K54" i="381"/>
  <c r="L54" i="381"/>
  <c r="J54" i="381"/>
  <c r="K53" i="381"/>
  <c r="L53" i="381"/>
  <c r="J53" i="381"/>
  <c r="K52" i="381"/>
  <c r="L52" i="381"/>
  <c r="J52" i="381"/>
  <c r="K51" i="381"/>
  <c r="L51" i="381"/>
  <c r="J51" i="381"/>
  <c r="K50" i="381"/>
  <c r="L50" i="381"/>
  <c r="J50" i="381"/>
  <c r="G50" i="381"/>
  <c r="F50" i="381"/>
  <c r="K49" i="381"/>
  <c r="L49" i="381"/>
  <c r="J49" i="381"/>
  <c r="G49" i="381"/>
  <c r="F49" i="381"/>
  <c r="K48" i="381"/>
  <c r="L48" i="381"/>
  <c r="J48" i="381"/>
  <c r="G48" i="381"/>
  <c r="F48" i="381"/>
  <c r="K47" i="381"/>
  <c r="L47" i="381"/>
  <c r="J47" i="381"/>
  <c r="G47" i="381"/>
  <c r="F47" i="381"/>
  <c r="K46" i="381"/>
  <c r="L46" i="381"/>
  <c r="J46" i="381"/>
  <c r="G46" i="381"/>
  <c r="F46" i="381"/>
  <c r="K45" i="381"/>
  <c r="L45" i="381"/>
  <c r="J45" i="381"/>
  <c r="G45" i="381"/>
  <c r="F45" i="381"/>
  <c r="K44" i="381"/>
  <c r="L44" i="381"/>
  <c r="J44" i="381"/>
  <c r="G44" i="381"/>
  <c r="F44" i="381"/>
  <c r="K43" i="381"/>
  <c r="L43" i="381"/>
  <c r="J43" i="381"/>
  <c r="G43" i="381"/>
  <c r="F43" i="381"/>
  <c r="K42" i="381"/>
  <c r="L42" i="381"/>
  <c r="J42" i="381"/>
  <c r="G42" i="381"/>
  <c r="F42" i="381"/>
  <c r="K41" i="381"/>
  <c r="L41" i="381"/>
  <c r="J41" i="381"/>
  <c r="G41" i="381"/>
  <c r="F41" i="381"/>
  <c r="K40" i="381"/>
  <c r="L40" i="381"/>
  <c r="J40" i="381"/>
  <c r="G40" i="381"/>
  <c r="F40" i="381"/>
  <c r="K39" i="381"/>
  <c r="L39" i="381"/>
  <c r="J39" i="381"/>
  <c r="G39" i="381"/>
  <c r="F39" i="381"/>
  <c r="K38" i="381"/>
  <c r="L38" i="381"/>
  <c r="J38" i="381"/>
  <c r="G38" i="381"/>
  <c r="F38" i="381"/>
  <c r="K37" i="381"/>
  <c r="L37" i="381"/>
  <c r="J37" i="381"/>
  <c r="G37" i="381"/>
  <c r="F37" i="381"/>
  <c r="K36" i="381"/>
  <c r="L36" i="381"/>
  <c r="J36" i="381"/>
  <c r="G36" i="381"/>
  <c r="F36" i="381"/>
  <c r="K35" i="381"/>
  <c r="L35" i="381"/>
  <c r="J35" i="381"/>
  <c r="G35" i="381"/>
  <c r="F35" i="381"/>
  <c r="K34" i="381"/>
  <c r="L34" i="381"/>
  <c r="J34" i="381"/>
  <c r="G34" i="381"/>
  <c r="F34" i="381"/>
  <c r="K33" i="381"/>
  <c r="L33" i="381"/>
  <c r="J33" i="381"/>
  <c r="G33" i="381"/>
  <c r="F33" i="381"/>
  <c r="L32" i="381"/>
  <c r="G32" i="381"/>
  <c r="F32" i="381"/>
  <c r="K31" i="381"/>
  <c r="L31" i="381"/>
  <c r="J31" i="381"/>
  <c r="G31" i="381"/>
  <c r="F31" i="381"/>
  <c r="K30" i="381"/>
  <c r="L30" i="381"/>
  <c r="J30" i="381"/>
  <c r="K29" i="381"/>
  <c r="L29" i="381"/>
  <c r="J29" i="381"/>
  <c r="G29" i="381"/>
  <c r="F29" i="381"/>
  <c r="K28" i="381"/>
  <c r="L28" i="381"/>
  <c r="J28" i="381"/>
  <c r="G28" i="381"/>
  <c r="F28" i="381"/>
  <c r="K27" i="381"/>
  <c r="L27" i="381"/>
  <c r="J27" i="381"/>
  <c r="G27" i="381"/>
  <c r="F27" i="381"/>
  <c r="K26" i="381"/>
  <c r="L26" i="381"/>
  <c r="J26" i="381"/>
  <c r="G26" i="381"/>
  <c r="F26" i="381"/>
  <c r="K25" i="381"/>
  <c r="L25" i="381"/>
  <c r="J25" i="381"/>
  <c r="G25" i="381"/>
  <c r="F25" i="381"/>
  <c r="K24" i="381"/>
  <c r="L24" i="381"/>
  <c r="J24" i="381"/>
  <c r="G24" i="381"/>
  <c r="F24" i="381"/>
  <c r="K23" i="381"/>
  <c r="L23" i="381"/>
  <c r="J23" i="381"/>
  <c r="G23" i="381"/>
  <c r="F23" i="381"/>
  <c r="K22" i="381"/>
  <c r="L22" i="381"/>
  <c r="J22" i="381"/>
  <c r="G22" i="381"/>
  <c r="F22" i="381"/>
  <c r="K21" i="381"/>
  <c r="L21" i="381"/>
  <c r="J21" i="381"/>
  <c r="G21" i="381"/>
  <c r="F21" i="381"/>
  <c r="K20" i="381"/>
  <c r="L20" i="381"/>
  <c r="J20" i="381"/>
  <c r="G20" i="381"/>
  <c r="F20" i="381"/>
  <c r="L19" i="381"/>
  <c r="G19" i="381"/>
  <c r="F19" i="381"/>
  <c r="K18" i="381"/>
  <c r="L18" i="381"/>
  <c r="J18" i="381"/>
  <c r="G18" i="381"/>
  <c r="F18" i="381"/>
  <c r="K17" i="381"/>
  <c r="L17" i="381"/>
  <c r="J17" i="381"/>
  <c r="G17" i="381"/>
  <c r="F17" i="381"/>
  <c r="K16" i="381"/>
  <c r="L16" i="381"/>
  <c r="J16" i="381"/>
  <c r="G16" i="381"/>
  <c r="F16" i="381"/>
  <c r="K15" i="381"/>
  <c r="L15" i="381"/>
  <c r="J15" i="381"/>
  <c r="G15" i="381"/>
  <c r="F15" i="381"/>
  <c r="K14" i="381"/>
  <c r="L14" i="381"/>
  <c r="J14" i="381"/>
  <c r="G14" i="381"/>
  <c r="F14" i="381"/>
  <c r="K13" i="381"/>
  <c r="L13" i="381"/>
  <c r="J13" i="381"/>
  <c r="G13" i="381"/>
  <c r="F13" i="381"/>
  <c r="K12" i="381"/>
  <c r="L12" i="381"/>
  <c r="J12" i="381"/>
  <c r="G12" i="381"/>
  <c r="F12" i="381"/>
  <c r="K11" i="381"/>
  <c r="L11" i="381"/>
  <c r="J11" i="381"/>
  <c r="G11" i="381"/>
  <c r="F11" i="381"/>
  <c r="K10" i="381"/>
  <c r="L10" i="381"/>
  <c r="J10" i="381"/>
  <c r="G10" i="381"/>
  <c r="F10" i="381"/>
  <c r="K9" i="381"/>
  <c r="L9" i="381"/>
  <c r="J9" i="381"/>
  <c r="G9" i="381"/>
  <c r="F9" i="381"/>
  <c r="K8" i="381"/>
  <c r="L8" i="381"/>
  <c r="J8" i="381"/>
  <c r="G8" i="381"/>
  <c r="F8" i="381"/>
  <c r="K7" i="381"/>
  <c r="L7" i="381"/>
  <c r="J7" i="381"/>
  <c r="G7" i="381"/>
  <c r="F7" i="381"/>
  <c r="K6" i="381"/>
  <c r="L6" i="381"/>
  <c r="J6" i="381"/>
  <c r="G6" i="381"/>
  <c r="F6" i="381"/>
  <c r="AD5" i="381"/>
  <c r="AB6" i="381"/>
  <c r="AC5" i="381"/>
  <c r="AA6" i="381"/>
  <c r="K5" i="381"/>
  <c r="L5" i="381"/>
  <c r="J5" i="381"/>
  <c r="G5" i="381"/>
  <c r="F5" i="381"/>
  <c r="J55" i="380"/>
  <c r="C58" i="380"/>
  <c r="I56" i="380"/>
  <c r="H56" i="380"/>
  <c r="E56" i="380"/>
  <c r="D56" i="380"/>
  <c r="C56" i="380"/>
  <c r="M49" i="380"/>
  <c r="B56" i="380"/>
  <c r="F56" i="380"/>
  <c r="K55" i="380"/>
  <c r="L55" i="380"/>
  <c r="K54" i="380"/>
  <c r="L54" i="380"/>
  <c r="J54" i="380"/>
  <c r="K53" i="380"/>
  <c r="L53" i="380"/>
  <c r="J53" i="380"/>
  <c r="K52" i="380"/>
  <c r="L52" i="380"/>
  <c r="J52" i="380"/>
  <c r="K51" i="380"/>
  <c r="L51" i="380"/>
  <c r="J51" i="380"/>
  <c r="K50" i="380"/>
  <c r="L50" i="380"/>
  <c r="J50" i="380"/>
  <c r="G50" i="380"/>
  <c r="F50" i="380"/>
  <c r="K49" i="380"/>
  <c r="L49" i="380"/>
  <c r="J49" i="380"/>
  <c r="G49" i="380"/>
  <c r="F49" i="380"/>
  <c r="K48" i="380"/>
  <c r="L48" i="380"/>
  <c r="J48" i="380"/>
  <c r="G48" i="380"/>
  <c r="F48" i="380"/>
  <c r="K47" i="380"/>
  <c r="L47" i="380"/>
  <c r="J47" i="380"/>
  <c r="G47" i="380"/>
  <c r="F47" i="380"/>
  <c r="K46" i="380"/>
  <c r="L46" i="380"/>
  <c r="J46" i="380"/>
  <c r="G46" i="380"/>
  <c r="F46" i="380"/>
  <c r="K45" i="380"/>
  <c r="L45" i="380"/>
  <c r="J45" i="380"/>
  <c r="G45" i="380"/>
  <c r="F45" i="380"/>
  <c r="K44" i="380"/>
  <c r="L44" i="380"/>
  <c r="J44" i="380"/>
  <c r="G44" i="380"/>
  <c r="F44" i="380"/>
  <c r="K43" i="380"/>
  <c r="L43" i="380"/>
  <c r="J43" i="380"/>
  <c r="G43" i="380"/>
  <c r="F43" i="380"/>
  <c r="K42" i="380"/>
  <c r="L42" i="380"/>
  <c r="J42" i="380"/>
  <c r="G42" i="380"/>
  <c r="F42" i="380"/>
  <c r="K41" i="380"/>
  <c r="L41" i="380"/>
  <c r="J41" i="380"/>
  <c r="G41" i="380"/>
  <c r="F41" i="380"/>
  <c r="K40" i="380"/>
  <c r="L40" i="380"/>
  <c r="J40" i="380"/>
  <c r="G40" i="380"/>
  <c r="F40" i="380"/>
  <c r="K39" i="380"/>
  <c r="L39" i="380"/>
  <c r="J39" i="380"/>
  <c r="G39" i="380"/>
  <c r="F39" i="380"/>
  <c r="K38" i="380"/>
  <c r="L38" i="380"/>
  <c r="J38" i="380"/>
  <c r="G38" i="380"/>
  <c r="F38" i="380"/>
  <c r="K37" i="380"/>
  <c r="L37" i="380"/>
  <c r="J37" i="380"/>
  <c r="G37" i="380"/>
  <c r="F37" i="380"/>
  <c r="K36" i="380"/>
  <c r="L36" i="380"/>
  <c r="J36" i="380"/>
  <c r="G36" i="380"/>
  <c r="F36" i="380"/>
  <c r="K35" i="380"/>
  <c r="L35" i="380"/>
  <c r="J35" i="380"/>
  <c r="G35" i="380"/>
  <c r="F35" i="380"/>
  <c r="K34" i="380"/>
  <c r="L34" i="380"/>
  <c r="J34" i="380"/>
  <c r="G34" i="380"/>
  <c r="F34" i="380"/>
  <c r="K33" i="380"/>
  <c r="L33" i="380"/>
  <c r="J33" i="380"/>
  <c r="G33" i="380"/>
  <c r="F33" i="380"/>
  <c r="L32" i="380"/>
  <c r="G32" i="380"/>
  <c r="F32" i="380"/>
  <c r="K31" i="380"/>
  <c r="L31" i="380"/>
  <c r="J31" i="380"/>
  <c r="G31" i="380"/>
  <c r="F31" i="380"/>
  <c r="K30" i="380"/>
  <c r="L30" i="380"/>
  <c r="J30" i="380"/>
  <c r="K29" i="380"/>
  <c r="L29" i="380"/>
  <c r="J29" i="380"/>
  <c r="G29" i="380"/>
  <c r="F29" i="380"/>
  <c r="K28" i="380"/>
  <c r="L28" i="380"/>
  <c r="J28" i="380"/>
  <c r="G28" i="380"/>
  <c r="F28" i="380"/>
  <c r="K27" i="380"/>
  <c r="L27" i="380"/>
  <c r="J27" i="380"/>
  <c r="G27" i="380"/>
  <c r="F27" i="380"/>
  <c r="K26" i="380"/>
  <c r="L26" i="380"/>
  <c r="J26" i="380"/>
  <c r="G26" i="380"/>
  <c r="F26" i="380"/>
  <c r="K25" i="380"/>
  <c r="L25" i="380"/>
  <c r="J25" i="380"/>
  <c r="G25" i="380"/>
  <c r="F25" i="380"/>
  <c r="K24" i="380"/>
  <c r="L24" i="380"/>
  <c r="J24" i="380"/>
  <c r="G24" i="380"/>
  <c r="F24" i="380"/>
  <c r="K23" i="380"/>
  <c r="L23" i="380"/>
  <c r="J23" i="380"/>
  <c r="G23" i="380"/>
  <c r="F23" i="380"/>
  <c r="K22" i="380"/>
  <c r="L22" i="380"/>
  <c r="J22" i="380"/>
  <c r="G22" i="380"/>
  <c r="F22" i="380"/>
  <c r="K21" i="380"/>
  <c r="L21" i="380"/>
  <c r="J21" i="380"/>
  <c r="G21" i="380"/>
  <c r="F21" i="380"/>
  <c r="K20" i="380"/>
  <c r="L20" i="380"/>
  <c r="J20" i="380"/>
  <c r="G20" i="380"/>
  <c r="F20" i="380"/>
  <c r="L19" i="380"/>
  <c r="G19" i="380"/>
  <c r="F19" i="380"/>
  <c r="K18" i="380"/>
  <c r="L18" i="380"/>
  <c r="J18" i="380"/>
  <c r="G18" i="380"/>
  <c r="F18" i="380"/>
  <c r="K17" i="380"/>
  <c r="L17" i="380"/>
  <c r="J17" i="380"/>
  <c r="G17" i="380"/>
  <c r="F17" i="380"/>
  <c r="K16" i="380"/>
  <c r="L16" i="380"/>
  <c r="J16" i="380"/>
  <c r="G16" i="380"/>
  <c r="F16" i="380"/>
  <c r="K15" i="380"/>
  <c r="L15" i="380"/>
  <c r="J15" i="380"/>
  <c r="G15" i="380"/>
  <c r="F15" i="380"/>
  <c r="K14" i="380"/>
  <c r="L14" i="380"/>
  <c r="J14" i="380"/>
  <c r="G14" i="380"/>
  <c r="F14" i="380"/>
  <c r="K13" i="380"/>
  <c r="L13" i="380"/>
  <c r="J13" i="380"/>
  <c r="G13" i="380"/>
  <c r="F13" i="380"/>
  <c r="K12" i="380"/>
  <c r="L12" i="380"/>
  <c r="J12" i="380"/>
  <c r="G12" i="380"/>
  <c r="F12" i="380"/>
  <c r="K11" i="380"/>
  <c r="L11" i="380"/>
  <c r="J11" i="380"/>
  <c r="G11" i="380"/>
  <c r="F11" i="380"/>
  <c r="K10" i="380"/>
  <c r="L10" i="380"/>
  <c r="J10" i="380"/>
  <c r="G10" i="380"/>
  <c r="F10" i="380"/>
  <c r="K9" i="380"/>
  <c r="L9" i="380"/>
  <c r="J9" i="380"/>
  <c r="G9" i="380"/>
  <c r="F9" i="380"/>
  <c r="K8" i="380"/>
  <c r="L8" i="380"/>
  <c r="J8" i="380"/>
  <c r="G8" i="380"/>
  <c r="F8" i="380"/>
  <c r="K7" i="380"/>
  <c r="L7" i="380"/>
  <c r="J7" i="380"/>
  <c r="G7" i="380"/>
  <c r="F7" i="380"/>
  <c r="K6" i="380"/>
  <c r="L6" i="380"/>
  <c r="J6" i="380"/>
  <c r="G6" i="380"/>
  <c r="F6" i="380"/>
  <c r="AD5" i="380"/>
  <c r="AB6" i="380"/>
  <c r="AC5" i="380"/>
  <c r="AA6" i="380"/>
  <c r="K5" i="380"/>
  <c r="L5" i="380"/>
  <c r="J5" i="380"/>
  <c r="G5" i="380"/>
  <c r="F5" i="380"/>
  <c r="M30" i="379"/>
  <c r="L30" i="379"/>
  <c r="K30" i="379"/>
  <c r="J30" i="379"/>
  <c r="C58" i="379"/>
  <c r="AD5" i="379"/>
  <c r="AB6" i="379"/>
  <c r="G50" i="379"/>
  <c r="F50" i="379"/>
  <c r="I56" i="379"/>
  <c r="H56" i="379"/>
  <c r="E56" i="379"/>
  <c r="D56" i="379"/>
  <c r="C56" i="379"/>
  <c r="M56" i="379"/>
  <c r="B56" i="379"/>
  <c r="K55" i="379"/>
  <c r="L55" i="379"/>
  <c r="J55" i="379"/>
  <c r="K54" i="379"/>
  <c r="L54" i="379"/>
  <c r="J54" i="379"/>
  <c r="K53" i="379"/>
  <c r="L53" i="379"/>
  <c r="J53" i="379"/>
  <c r="K52" i="379"/>
  <c r="L52" i="379"/>
  <c r="J52" i="379"/>
  <c r="K51" i="379"/>
  <c r="L51" i="379"/>
  <c r="J51" i="379"/>
  <c r="K50" i="379"/>
  <c r="L50" i="379"/>
  <c r="J50" i="379"/>
  <c r="K49" i="379"/>
  <c r="L49" i="379"/>
  <c r="J49" i="379"/>
  <c r="G49" i="379"/>
  <c r="F49" i="379"/>
  <c r="K48" i="379"/>
  <c r="L48" i="379"/>
  <c r="J48" i="379"/>
  <c r="G48" i="379"/>
  <c r="F48" i="379"/>
  <c r="K47" i="379"/>
  <c r="L47" i="379"/>
  <c r="J47" i="379"/>
  <c r="G47" i="379"/>
  <c r="F47" i="379"/>
  <c r="K46" i="379"/>
  <c r="L46" i="379"/>
  <c r="J46" i="379"/>
  <c r="G46" i="379"/>
  <c r="F46" i="379"/>
  <c r="K45" i="379"/>
  <c r="L45" i="379"/>
  <c r="J45" i="379"/>
  <c r="G45" i="379"/>
  <c r="F45" i="379"/>
  <c r="K44" i="379"/>
  <c r="L44" i="379"/>
  <c r="J44" i="379"/>
  <c r="G44" i="379"/>
  <c r="F44" i="379"/>
  <c r="K43" i="379"/>
  <c r="L43" i="379"/>
  <c r="J43" i="379"/>
  <c r="G43" i="379"/>
  <c r="F43" i="379"/>
  <c r="K42" i="379"/>
  <c r="L42" i="379"/>
  <c r="J42" i="379"/>
  <c r="G42" i="379"/>
  <c r="F42" i="379"/>
  <c r="K41" i="379"/>
  <c r="L41" i="379"/>
  <c r="J41" i="379"/>
  <c r="G41" i="379"/>
  <c r="F41" i="379"/>
  <c r="K40" i="379"/>
  <c r="L40" i="379"/>
  <c r="J40" i="379"/>
  <c r="G40" i="379"/>
  <c r="F40" i="379"/>
  <c r="K39" i="379"/>
  <c r="L39" i="379"/>
  <c r="J39" i="379"/>
  <c r="G39" i="379"/>
  <c r="F39" i="379"/>
  <c r="K38" i="379"/>
  <c r="L38" i="379"/>
  <c r="J38" i="379"/>
  <c r="G38" i="379"/>
  <c r="F38" i="379"/>
  <c r="K37" i="379"/>
  <c r="L37" i="379"/>
  <c r="J37" i="379"/>
  <c r="G37" i="379"/>
  <c r="F37" i="379"/>
  <c r="K36" i="379"/>
  <c r="L36" i="379"/>
  <c r="J36" i="379"/>
  <c r="G36" i="379"/>
  <c r="F36" i="379"/>
  <c r="K35" i="379"/>
  <c r="L35" i="379"/>
  <c r="J35" i="379"/>
  <c r="G35" i="379"/>
  <c r="F35" i="379"/>
  <c r="K34" i="379"/>
  <c r="L34" i="379"/>
  <c r="J34" i="379"/>
  <c r="G34" i="379"/>
  <c r="F34" i="379"/>
  <c r="K33" i="379"/>
  <c r="L33" i="379"/>
  <c r="J33" i="379"/>
  <c r="G33" i="379"/>
  <c r="F33" i="379"/>
  <c r="L32" i="379"/>
  <c r="G32" i="379"/>
  <c r="F32" i="379"/>
  <c r="K31" i="379"/>
  <c r="L31" i="379"/>
  <c r="J31" i="379"/>
  <c r="G31" i="379"/>
  <c r="F31" i="379"/>
  <c r="K29" i="379"/>
  <c r="L29" i="379"/>
  <c r="J29" i="379"/>
  <c r="G29" i="379"/>
  <c r="F29" i="379"/>
  <c r="K28" i="379"/>
  <c r="L28" i="379"/>
  <c r="J28" i="379"/>
  <c r="G28" i="379"/>
  <c r="F28" i="379"/>
  <c r="K27" i="379"/>
  <c r="L27" i="379"/>
  <c r="J27" i="379"/>
  <c r="G27" i="379"/>
  <c r="F27" i="379"/>
  <c r="K26" i="379"/>
  <c r="L26" i="379"/>
  <c r="J26" i="379"/>
  <c r="G26" i="379"/>
  <c r="F26" i="379"/>
  <c r="K25" i="379"/>
  <c r="L25" i="379"/>
  <c r="J25" i="379"/>
  <c r="G25" i="379"/>
  <c r="F25" i="379"/>
  <c r="K24" i="379"/>
  <c r="L24" i="379"/>
  <c r="J24" i="379"/>
  <c r="G24" i="379"/>
  <c r="F24" i="379"/>
  <c r="K23" i="379"/>
  <c r="L23" i="379"/>
  <c r="J23" i="379"/>
  <c r="G23" i="379"/>
  <c r="F23" i="379"/>
  <c r="K22" i="379"/>
  <c r="L22" i="379"/>
  <c r="J22" i="379"/>
  <c r="G22" i="379"/>
  <c r="F22" i="379"/>
  <c r="K21" i="379"/>
  <c r="L21" i="379"/>
  <c r="J21" i="379"/>
  <c r="G21" i="379"/>
  <c r="F21" i="379"/>
  <c r="K20" i="379"/>
  <c r="L20" i="379"/>
  <c r="J20" i="379"/>
  <c r="G20" i="379"/>
  <c r="F20" i="379"/>
  <c r="L19" i="379"/>
  <c r="G19" i="379"/>
  <c r="F19" i="379"/>
  <c r="K18" i="379"/>
  <c r="L18" i="379"/>
  <c r="J18" i="379"/>
  <c r="G18" i="379"/>
  <c r="F18" i="379"/>
  <c r="K17" i="379"/>
  <c r="L17" i="379"/>
  <c r="J17" i="379"/>
  <c r="G17" i="379"/>
  <c r="F17" i="379"/>
  <c r="K16" i="379"/>
  <c r="L16" i="379"/>
  <c r="J16" i="379"/>
  <c r="G16" i="379"/>
  <c r="F16" i="379"/>
  <c r="K15" i="379"/>
  <c r="L15" i="379"/>
  <c r="J15" i="379"/>
  <c r="G15" i="379"/>
  <c r="F15" i="379"/>
  <c r="K14" i="379"/>
  <c r="L14" i="379"/>
  <c r="J14" i="379"/>
  <c r="G14" i="379"/>
  <c r="F14" i="379"/>
  <c r="K13" i="379"/>
  <c r="L13" i="379"/>
  <c r="J13" i="379"/>
  <c r="G13" i="379"/>
  <c r="F13" i="379"/>
  <c r="K12" i="379"/>
  <c r="L12" i="379"/>
  <c r="J12" i="379"/>
  <c r="G12" i="379"/>
  <c r="F12" i="379"/>
  <c r="K11" i="379"/>
  <c r="L11" i="379"/>
  <c r="J11" i="379"/>
  <c r="G11" i="379"/>
  <c r="F11" i="379"/>
  <c r="K10" i="379"/>
  <c r="L10" i="379"/>
  <c r="J10" i="379"/>
  <c r="G10" i="379"/>
  <c r="F10" i="379"/>
  <c r="K9" i="379"/>
  <c r="L9" i="379"/>
  <c r="J9" i="379"/>
  <c r="G9" i="379"/>
  <c r="F9" i="379"/>
  <c r="K8" i="379"/>
  <c r="L8" i="379"/>
  <c r="J8" i="379"/>
  <c r="G8" i="379"/>
  <c r="F8" i="379"/>
  <c r="K7" i="379"/>
  <c r="L7" i="379"/>
  <c r="J7" i="379"/>
  <c r="G7" i="379"/>
  <c r="F7" i="379"/>
  <c r="K6" i="379"/>
  <c r="L6" i="379"/>
  <c r="J6" i="379"/>
  <c r="G6" i="379"/>
  <c r="F6" i="379"/>
  <c r="AC5" i="379"/>
  <c r="U6" i="379"/>
  <c r="K5" i="379"/>
  <c r="L5" i="379"/>
  <c r="J5" i="379"/>
  <c r="G5" i="379"/>
  <c r="F5" i="379"/>
  <c r="I55" i="378"/>
  <c r="H55" i="378"/>
  <c r="G55" i="378"/>
  <c r="F55" i="378"/>
  <c r="E55" i="378"/>
  <c r="D55" i="378"/>
  <c r="C55" i="378"/>
  <c r="M55" i="378"/>
  <c r="B55" i="378"/>
  <c r="J55" i="378"/>
  <c r="M54" i="378"/>
  <c r="L54" i="378"/>
  <c r="K54" i="378"/>
  <c r="J54" i="378"/>
  <c r="K53" i="378"/>
  <c r="L53" i="378"/>
  <c r="J53" i="378"/>
  <c r="M52" i="378"/>
  <c r="K52" i="378"/>
  <c r="L52" i="378"/>
  <c r="J52" i="378"/>
  <c r="K51" i="378"/>
  <c r="L51" i="378"/>
  <c r="J51" i="378"/>
  <c r="M50" i="378"/>
  <c r="K50" i="378"/>
  <c r="L50" i="378"/>
  <c r="J50" i="378"/>
  <c r="K49" i="378"/>
  <c r="L49" i="378"/>
  <c r="J49" i="378"/>
  <c r="M48" i="378"/>
  <c r="K48" i="378"/>
  <c r="L48" i="378"/>
  <c r="J48" i="378"/>
  <c r="G48" i="378"/>
  <c r="F48" i="378"/>
  <c r="M47" i="378"/>
  <c r="K47" i="378"/>
  <c r="L47" i="378"/>
  <c r="J47" i="378"/>
  <c r="G47" i="378"/>
  <c r="F47" i="378"/>
  <c r="M46" i="378"/>
  <c r="K46" i="378"/>
  <c r="L46" i="378"/>
  <c r="J46" i="378"/>
  <c r="G46" i="378"/>
  <c r="F46" i="378"/>
  <c r="M45" i="378"/>
  <c r="K45" i="378"/>
  <c r="L45" i="378"/>
  <c r="J45" i="378"/>
  <c r="G45" i="378"/>
  <c r="F45" i="378"/>
  <c r="M44" i="378"/>
  <c r="K44" i="378"/>
  <c r="L44" i="378"/>
  <c r="J44" i="378"/>
  <c r="G44" i="378"/>
  <c r="F44" i="378"/>
  <c r="M43" i="378"/>
  <c r="K43" i="378"/>
  <c r="L43" i="378"/>
  <c r="J43" i="378"/>
  <c r="G43" i="378"/>
  <c r="F43" i="378"/>
  <c r="M42" i="378"/>
  <c r="K42" i="378"/>
  <c r="L42" i="378"/>
  <c r="J42" i="378"/>
  <c r="G42" i="378"/>
  <c r="F42" i="378"/>
  <c r="M41" i="378"/>
  <c r="K41" i="378"/>
  <c r="L41" i="378"/>
  <c r="J41" i="378"/>
  <c r="G41" i="378"/>
  <c r="F41" i="378"/>
  <c r="M40" i="378"/>
  <c r="K40" i="378"/>
  <c r="L40" i="378"/>
  <c r="J40" i="378"/>
  <c r="G40" i="378"/>
  <c r="F40" i="378"/>
  <c r="M39" i="378"/>
  <c r="K39" i="378"/>
  <c r="L39" i="378"/>
  <c r="J39" i="378"/>
  <c r="G39" i="378"/>
  <c r="F39" i="378"/>
  <c r="M38" i="378"/>
  <c r="K38" i="378"/>
  <c r="L38" i="378"/>
  <c r="J38" i="378"/>
  <c r="G38" i="378"/>
  <c r="F38" i="378"/>
  <c r="M37" i="378"/>
  <c r="K37" i="378"/>
  <c r="L37" i="378"/>
  <c r="J37" i="378"/>
  <c r="G37" i="378"/>
  <c r="F37" i="378"/>
  <c r="M36" i="378"/>
  <c r="K36" i="378"/>
  <c r="L36" i="378"/>
  <c r="J36" i="378"/>
  <c r="G36" i="378"/>
  <c r="F36" i="378"/>
  <c r="M35" i="378"/>
  <c r="K35" i="378"/>
  <c r="L35" i="378"/>
  <c r="J35" i="378"/>
  <c r="G35" i="378"/>
  <c r="F35" i="378"/>
  <c r="M34" i="378"/>
  <c r="K34" i="378"/>
  <c r="L34" i="378"/>
  <c r="J34" i="378"/>
  <c r="G34" i="378"/>
  <c r="F34" i="378"/>
  <c r="M33" i="378"/>
  <c r="K33" i="378"/>
  <c r="L33" i="378"/>
  <c r="J33" i="378"/>
  <c r="G33" i="378"/>
  <c r="F33" i="378"/>
  <c r="M32" i="378"/>
  <c r="K32" i="378"/>
  <c r="L32" i="378"/>
  <c r="J32" i="378"/>
  <c r="G32" i="378"/>
  <c r="F32" i="378"/>
  <c r="M31" i="378"/>
  <c r="L31" i="378"/>
  <c r="G31" i="378"/>
  <c r="F31" i="378"/>
  <c r="M30" i="378"/>
  <c r="K30" i="378"/>
  <c r="L30" i="378"/>
  <c r="J30" i="378"/>
  <c r="G30" i="378"/>
  <c r="F30" i="378"/>
  <c r="M29" i="378"/>
  <c r="K29" i="378"/>
  <c r="L29" i="378"/>
  <c r="J29" i="378"/>
  <c r="G29" i="378"/>
  <c r="F29" i="378"/>
  <c r="M28" i="378"/>
  <c r="K28" i="378"/>
  <c r="L28" i="378"/>
  <c r="J28" i="378"/>
  <c r="G28" i="378"/>
  <c r="F28" i="378"/>
  <c r="M27" i="378"/>
  <c r="K27" i="378"/>
  <c r="L27" i="378"/>
  <c r="J27" i="378"/>
  <c r="G27" i="378"/>
  <c r="F27" i="378"/>
  <c r="M26" i="378"/>
  <c r="K26" i="378"/>
  <c r="L26" i="378"/>
  <c r="J26" i="378"/>
  <c r="G26" i="378"/>
  <c r="F26" i="378"/>
  <c r="M25" i="378"/>
  <c r="K25" i="378"/>
  <c r="L25" i="378"/>
  <c r="J25" i="378"/>
  <c r="G25" i="378"/>
  <c r="F25" i="378"/>
  <c r="M24" i="378"/>
  <c r="K24" i="378"/>
  <c r="L24" i="378"/>
  <c r="J24" i="378"/>
  <c r="G24" i="378"/>
  <c r="F24" i="378"/>
  <c r="M23" i="378"/>
  <c r="K23" i="378"/>
  <c r="L23" i="378"/>
  <c r="J23" i="378"/>
  <c r="G23" i="378"/>
  <c r="F23" i="378"/>
  <c r="M22" i="378"/>
  <c r="K22" i="378"/>
  <c r="L22" i="378"/>
  <c r="J22" i="378"/>
  <c r="G22" i="378"/>
  <c r="F22" i="378"/>
  <c r="M21" i="378"/>
  <c r="K21" i="378"/>
  <c r="L21" i="378"/>
  <c r="J21" i="378"/>
  <c r="G21" i="378"/>
  <c r="F21" i="378"/>
  <c r="M20" i="378"/>
  <c r="K20" i="378"/>
  <c r="L20" i="378"/>
  <c r="J20" i="378"/>
  <c r="G20" i="378"/>
  <c r="F20" i="378"/>
  <c r="M19" i="378"/>
  <c r="L19" i="378"/>
  <c r="G19" i="378"/>
  <c r="F19" i="378"/>
  <c r="M18" i="378"/>
  <c r="K18" i="378"/>
  <c r="L18" i="378"/>
  <c r="J18" i="378"/>
  <c r="G18" i="378"/>
  <c r="F18" i="378"/>
  <c r="M17" i="378"/>
  <c r="K17" i="378"/>
  <c r="L17" i="378"/>
  <c r="J17" i="378"/>
  <c r="G17" i="378"/>
  <c r="F17" i="378"/>
  <c r="M16" i="378"/>
  <c r="L16" i="378"/>
  <c r="K16" i="378"/>
  <c r="J16" i="378"/>
  <c r="G16" i="378"/>
  <c r="F16" i="378"/>
  <c r="M15" i="378"/>
  <c r="K15" i="378"/>
  <c r="L15" i="378"/>
  <c r="J15" i="378"/>
  <c r="G15" i="378"/>
  <c r="F15" i="378"/>
  <c r="M14" i="378"/>
  <c r="K14" i="378"/>
  <c r="L14" i="378"/>
  <c r="J14" i="378"/>
  <c r="G14" i="378"/>
  <c r="F14" i="378"/>
  <c r="M13" i="378"/>
  <c r="K13" i="378"/>
  <c r="L13" i="378"/>
  <c r="J13" i="378"/>
  <c r="G13" i="378"/>
  <c r="F13" i="378"/>
  <c r="M12" i="378"/>
  <c r="L12" i="378"/>
  <c r="K12" i="378"/>
  <c r="J12" i="378"/>
  <c r="G12" i="378"/>
  <c r="F12" i="378"/>
  <c r="M11" i="378"/>
  <c r="K11" i="378"/>
  <c r="L11" i="378"/>
  <c r="J11" i="378"/>
  <c r="G11" i="378"/>
  <c r="F11" i="378"/>
  <c r="M10" i="378"/>
  <c r="K10" i="378"/>
  <c r="L10" i="378"/>
  <c r="J10" i="378"/>
  <c r="G10" i="378"/>
  <c r="F10" i="378"/>
  <c r="M9" i="378"/>
  <c r="K9" i="378"/>
  <c r="L9" i="378"/>
  <c r="J9" i="378"/>
  <c r="G9" i="378"/>
  <c r="F9" i="378"/>
  <c r="M8" i="378"/>
  <c r="L8" i="378"/>
  <c r="K8" i="378"/>
  <c r="J8" i="378"/>
  <c r="G8" i="378"/>
  <c r="F8" i="378"/>
  <c r="M7" i="378"/>
  <c r="K7" i="378"/>
  <c r="L7" i="378"/>
  <c r="J7" i="378"/>
  <c r="G7" i="378"/>
  <c r="F7" i="378"/>
  <c r="AF6" i="378"/>
  <c r="AE6" i="378"/>
  <c r="X6" i="378"/>
  <c r="W6" i="378"/>
  <c r="V6" i="378"/>
  <c r="M6" i="378"/>
  <c r="K6" i="378"/>
  <c r="L6" i="378"/>
  <c r="J6" i="378"/>
  <c r="G6" i="378"/>
  <c r="F6" i="378"/>
  <c r="AD5" i="378"/>
  <c r="AB6" i="378"/>
  <c r="AC5" i="378"/>
  <c r="U6" i="378"/>
  <c r="M5" i="378"/>
  <c r="K5" i="378"/>
  <c r="L5" i="378"/>
  <c r="J5" i="378"/>
  <c r="G5" i="378"/>
  <c r="F5" i="378"/>
  <c r="AI5" i="361"/>
  <c r="L54" i="377"/>
  <c r="K54" i="377"/>
  <c r="R54" i="377"/>
  <c r="H54" i="377"/>
  <c r="G54" i="377"/>
  <c r="F54" i="377"/>
  <c r="T54" i="377"/>
  <c r="E54" i="377"/>
  <c r="I54" i="377"/>
  <c r="T53" i="377"/>
  <c r="S53" i="377"/>
  <c r="N53" i="377"/>
  <c r="O53" i="377"/>
  <c r="M53" i="377"/>
  <c r="J53" i="377"/>
  <c r="I53" i="377"/>
  <c r="T52" i="377"/>
  <c r="S52" i="377"/>
  <c r="N52" i="377"/>
  <c r="O52" i="377"/>
  <c r="M52" i="377"/>
  <c r="J52" i="377"/>
  <c r="I52" i="377"/>
  <c r="T51" i="377"/>
  <c r="S51" i="377"/>
  <c r="N51" i="377"/>
  <c r="O51" i="377"/>
  <c r="M51" i="377"/>
  <c r="J51" i="377"/>
  <c r="I51" i="377"/>
  <c r="T50" i="377"/>
  <c r="S50" i="377"/>
  <c r="N50" i="377"/>
  <c r="O50" i="377"/>
  <c r="M50" i="377"/>
  <c r="J50" i="377"/>
  <c r="I50" i="377"/>
  <c r="T49" i="377"/>
  <c r="S49" i="377"/>
  <c r="N49" i="377"/>
  <c r="O49" i="377"/>
  <c r="M49" i="377"/>
  <c r="J49" i="377"/>
  <c r="I49" i="377"/>
  <c r="T48" i="377"/>
  <c r="S48" i="377"/>
  <c r="N48" i="377"/>
  <c r="O48" i="377"/>
  <c r="M48" i="377"/>
  <c r="J48" i="377"/>
  <c r="I48" i="377"/>
  <c r="T47" i="377"/>
  <c r="S47" i="377"/>
  <c r="N47" i="377"/>
  <c r="O47" i="377"/>
  <c r="M47" i="377"/>
  <c r="J47" i="377"/>
  <c r="I47" i="377"/>
  <c r="T46" i="377"/>
  <c r="S46" i="377"/>
  <c r="N46" i="377"/>
  <c r="O46" i="377"/>
  <c r="M46" i="377"/>
  <c r="J46" i="377"/>
  <c r="I46" i="377"/>
  <c r="T45" i="377"/>
  <c r="S45" i="377"/>
  <c r="N45" i="377"/>
  <c r="O45" i="377"/>
  <c r="M45" i="377"/>
  <c r="J45" i="377"/>
  <c r="I45" i="377"/>
  <c r="T44" i="377"/>
  <c r="S44" i="377"/>
  <c r="N44" i="377"/>
  <c r="O44" i="377"/>
  <c r="M44" i="377"/>
  <c r="J44" i="377"/>
  <c r="I44" i="377"/>
  <c r="T43" i="377"/>
  <c r="S43" i="377"/>
  <c r="N43" i="377"/>
  <c r="O43" i="377"/>
  <c r="M43" i="377"/>
  <c r="J43" i="377"/>
  <c r="I43" i="377"/>
  <c r="T42" i="377"/>
  <c r="S42" i="377"/>
  <c r="N42" i="377"/>
  <c r="O42" i="377"/>
  <c r="M42" i="377"/>
  <c r="J42" i="377"/>
  <c r="I42" i="377"/>
  <c r="T41" i="377"/>
  <c r="S41" i="377"/>
  <c r="N41" i="377"/>
  <c r="O41" i="377"/>
  <c r="M41" i="377"/>
  <c r="J41" i="377"/>
  <c r="I41" i="377"/>
  <c r="T40" i="377"/>
  <c r="S40" i="377"/>
  <c r="N40" i="377"/>
  <c r="O40" i="377"/>
  <c r="M40" i="377"/>
  <c r="J40" i="377"/>
  <c r="I40" i="377"/>
  <c r="T39" i="377"/>
  <c r="S39" i="377"/>
  <c r="N39" i="377"/>
  <c r="O39" i="377"/>
  <c r="M39" i="377"/>
  <c r="J39" i="377"/>
  <c r="I39" i="377"/>
  <c r="T38" i="377"/>
  <c r="S38" i="377"/>
  <c r="N38" i="377"/>
  <c r="O38" i="377"/>
  <c r="M38" i="377"/>
  <c r="J38" i="377"/>
  <c r="I38" i="377"/>
  <c r="T37" i="377"/>
  <c r="S37" i="377"/>
  <c r="N37" i="377"/>
  <c r="O37" i="377"/>
  <c r="M37" i="377"/>
  <c r="J37" i="377"/>
  <c r="I37" i="377"/>
  <c r="T36" i="377"/>
  <c r="S36" i="377"/>
  <c r="N36" i="377"/>
  <c r="O36" i="377"/>
  <c r="M36" i="377"/>
  <c r="J36" i="377"/>
  <c r="I36" i="377"/>
  <c r="T35" i="377"/>
  <c r="S35" i="377"/>
  <c r="N35" i="377"/>
  <c r="O35" i="377"/>
  <c r="M35" i="377"/>
  <c r="J35" i="377"/>
  <c r="I35" i="377"/>
  <c r="T34" i="377"/>
  <c r="S34" i="377"/>
  <c r="O34" i="377"/>
  <c r="J34" i="377"/>
  <c r="I34" i="377"/>
  <c r="T33" i="377"/>
  <c r="S33" i="377"/>
  <c r="N33" i="377"/>
  <c r="O33" i="377"/>
  <c r="M33" i="377"/>
  <c r="J33" i="377"/>
  <c r="I33" i="377"/>
  <c r="T32" i="377"/>
  <c r="S32" i="377"/>
  <c r="O32" i="377"/>
  <c r="N32" i="377"/>
  <c r="M32" i="377"/>
  <c r="J32" i="377"/>
  <c r="I32" i="377"/>
  <c r="T31" i="377"/>
  <c r="S31" i="377"/>
  <c r="N31" i="377"/>
  <c r="O31" i="377"/>
  <c r="M31" i="377"/>
  <c r="J31" i="377"/>
  <c r="I31" i="377"/>
  <c r="T30" i="377"/>
  <c r="S30" i="377"/>
  <c r="O30" i="377"/>
  <c r="N30" i="377"/>
  <c r="M30" i="377"/>
  <c r="J30" i="377"/>
  <c r="I30" i="377"/>
  <c r="T29" i="377"/>
  <c r="S29" i="377"/>
  <c r="N29" i="377"/>
  <c r="O29" i="377"/>
  <c r="M29" i="377"/>
  <c r="J29" i="377"/>
  <c r="I29" i="377"/>
  <c r="T28" i="377"/>
  <c r="S28" i="377"/>
  <c r="N28" i="377"/>
  <c r="O28" i="377"/>
  <c r="M28" i="377"/>
  <c r="J28" i="377"/>
  <c r="I28" i="377"/>
  <c r="T27" i="377"/>
  <c r="S27" i="377"/>
  <c r="N27" i="377"/>
  <c r="O27" i="377"/>
  <c r="M27" i="377"/>
  <c r="J27" i="377"/>
  <c r="I27" i="377"/>
  <c r="T26" i="377"/>
  <c r="S26" i="377"/>
  <c r="O26" i="377"/>
  <c r="N26" i="377"/>
  <c r="M26" i="377"/>
  <c r="J26" i="377"/>
  <c r="I26" i="377"/>
  <c r="T25" i="377"/>
  <c r="S25" i="377"/>
  <c r="N25" i="377"/>
  <c r="O25" i="377"/>
  <c r="M25" i="377"/>
  <c r="J25" i="377"/>
  <c r="I25" i="377"/>
  <c r="T24" i="377"/>
  <c r="S24" i="377"/>
  <c r="O24" i="377"/>
  <c r="N24" i="377"/>
  <c r="M24" i="377"/>
  <c r="J24" i="377"/>
  <c r="I24" i="377"/>
  <c r="T23" i="377"/>
  <c r="S23" i="377"/>
  <c r="N23" i="377"/>
  <c r="O23" i="377"/>
  <c r="M23" i="377"/>
  <c r="J23" i="377"/>
  <c r="I23" i="377"/>
  <c r="T22" i="377"/>
  <c r="S22" i="377"/>
  <c r="O22" i="377"/>
  <c r="N22" i="377"/>
  <c r="M22" i="377"/>
  <c r="J22" i="377"/>
  <c r="I22" i="377"/>
  <c r="T21" i="377"/>
  <c r="S21" i="377"/>
  <c r="N21" i="377"/>
  <c r="O21" i="377"/>
  <c r="M21" i="377"/>
  <c r="J21" i="377"/>
  <c r="I21" i="377"/>
  <c r="T20" i="377"/>
  <c r="S20" i="377"/>
  <c r="O20" i="377"/>
  <c r="J20" i="377"/>
  <c r="I20" i="377"/>
  <c r="T19" i="377"/>
  <c r="S19" i="377"/>
  <c r="N19" i="377"/>
  <c r="O19" i="377"/>
  <c r="M19" i="377"/>
  <c r="J19" i="377"/>
  <c r="I19" i="377"/>
  <c r="T18" i="377"/>
  <c r="S18" i="377"/>
  <c r="N18" i="377"/>
  <c r="O18" i="377"/>
  <c r="M18" i="377"/>
  <c r="J18" i="377"/>
  <c r="I18" i="377"/>
  <c r="T17" i="377"/>
  <c r="S17" i="377"/>
  <c r="N17" i="377"/>
  <c r="O17" i="377"/>
  <c r="M17" i="377"/>
  <c r="J17" i="377"/>
  <c r="I17" i="377"/>
  <c r="T16" i="377"/>
  <c r="S16" i="377"/>
  <c r="N16" i="377"/>
  <c r="O16" i="377"/>
  <c r="M16" i="377"/>
  <c r="J16" i="377"/>
  <c r="I16" i="377"/>
  <c r="T15" i="377"/>
  <c r="S15" i="377"/>
  <c r="N15" i="377"/>
  <c r="O15" i="377"/>
  <c r="M15" i="377"/>
  <c r="J15" i="377"/>
  <c r="I15" i="377"/>
  <c r="T14" i="377"/>
  <c r="S14" i="377"/>
  <c r="N14" i="377"/>
  <c r="O14" i="377"/>
  <c r="M14" i="377"/>
  <c r="J14" i="377"/>
  <c r="I14" i="377"/>
  <c r="T13" i="377"/>
  <c r="S13" i="377"/>
  <c r="N13" i="377"/>
  <c r="O13" i="377"/>
  <c r="M13" i="377"/>
  <c r="J13" i="377"/>
  <c r="I13" i="377"/>
  <c r="T12" i="377"/>
  <c r="S12" i="377"/>
  <c r="N12" i="377"/>
  <c r="O12" i="377"/>
  <c r="M12" i="377"/>
  <c r="J12" i="377"/>
  <c r="I12" i="377"/>
  <c r="T11" i="377"/>
  <c r="S11" i="377"/>
  <c r="N11" i="377"/>
  <c r="O11" i="377"/>
  <c r="M11" i="377"/>
  <c r="J11" i="377"/>
  <c r="I11" i="377"/>
  <c r="T10" i="377"/>
  <c r="S10" i="377"/>
  <c r="N10" i="377"/>
  <c r="O10" i="377"/>
  <c r="M10" i="377"/>
  <c r="J10" i="377"/>
  <c r="I10" i="377"/>
  <c r="T9" i="377"/>
  <c r="S9" i="377"/>
  <c r="N9" i="377"/>
  <c r="O9" i="377"/>
  <c r="M9" i="377"/>
  <c r="J9" i="377"/>
  <c r="I9" i="377"/>
  <c r="T8" i="377"/>
  <c r="S8" i="377"/>
  <c r="N8" i="377"/>
  <c r="O8" i="377"/>
  <c r="M8" i="377"/>
  <c r="J8" i="377"/>
  <c r="I8" i="377"/>
  <c r="T7" i="377"/>
  <c r="S7" i="377"/>
  <c r="N7" i="377"/>
  <c r="O7" i="377"/>
  <c r="M7" i="377"/>
  <c r="J7" i="377"/>
  <c r="I7" i="377"/>
  <c r="T6" i="377"/>
  <c r="S6" i="377"/>
  <c r="N6" i="377"/>
  <c r="O6" i="377"/>
  <c r="M6" i="377"/>
  <c r="J6" i="377"/>
  <c r="I6" i="377"/>
  <c r="T5" i="377"/>
  <c r="S5" i="377"/>
  <c r="N5" i="377"/>
  <c r="O5" i="377"/>
  <c r="M5" i="377"/>
  <c r="J5" i="377"/>
  <c r="I5" i="377"/>
  <c r="AI5" i="371"/>
  <c r="R54" i="371"/>
  <c r="L54" i="371"/>
  <c r="K54" i="371"/>
  <c r="H54" i="371"/>
  <c r="G54" i="371"/>
  <c r="F54" i="371"/>
  <c r="T54" i="371"/>
  <c r="E54" i="371"/>
  <c r="I54" i="371"/>
  <c r="T53" i="371"/>
  <c r="S53" i="371"/>
  <c r="N53" i="371"/>
  <c r="O53" i="371"/>
  <c r="M53" i="371"/>
  <c r="J53" i="371"/>
  <c r="I53" i="371"/>
  <c r="T52" i="371"/>
  <c r="S52" i="371"/>
  <c r="N52" i="371"/>
  <c r="O52" i="371"/>
  <c r="M52" i="371"/>
  <c r="J52" i="371"/>
  <c r="I52" i="371"/>
  <c r="T51" i="371"/>
  <c r="S51" i="371"/>
  <c r="N51" i="371"/>
  <c r="O51" i="371"/>
  <c r="M51" i="371"/>
  <c r="J51" i="371"/>
  <c r="I51" i="371"/>
  <c r="T50" i="371"/>
  <c r="S50" i="371"/>
  <c r="N50" i="371"/>
  <c r="O50" i="371"/>
  <c r="M50" i="371"/>
  <c r="J50" i="371"/>
  <c r="I50" i="371"/>
  <c r="T49" i="371"/>
  <c r="S49" i="371"/>
  <c r="N49" i="371"/>
  <c r="O49" i="371"/>
  <c r="M49" i="371"/>
  <c r="J49" i="371"/>
  <c r="I49" i="371"/>
  <c r="T48" i="371"/>
  <c r="S48" i="371"/>
  <c r="N48" i="371"/>
  <c r="O48" i="371"/>
  <c r="M48" i="371"/>
  <c r="J48" i="371"/>
  <c r="I48" i="371"/>
  <c r="T47" i="371"/>
  <c r="S47" i="371"/>
  <c r="N47" i="371"/>
  <c r="O47" i="371"/>
  <c r="M47" i="371"/>
  <c r="J47" i="371"/>
  <c r="I47" i="371"/>
  <c r="T46" i="371"/>
  <c r="S46" i="371"/>
  <c r="O46" i="371"/>
  <c r="N46" i="371"/>
  <c r="M46" i="371"/>
  <c r="J46" i="371"/>
  <c r="I46" i="371"/>
  <c r="T45" i="371"/>
  <c r="S45" i="371"/>
  <c r="N45" i="371"/>
  <c r="O45" i="371"/>
  <c r="M45" i="371"/>
  <c r="J45" i="371"/>
  <c r="I45" i="371"/>
  <c r="T44" i="371"/>
  <c r="S44" i="371"/>
  <c r="N44" i="371"/>
  <c r="O44" i="371"/>
  <c r="M44" i="371"/>
  <c r="J44" i="371"/>
  <c r="I44" i="371"/>
  <c r="T43" i="371"/>
  <c r="S43" i="371"/>
  <c r="O43" i="371"/>
  <c r="N43" i="371"/>
  <c r="M43" i="371"/>
  <c r="J43" i="371"/>
  <c r="I43" i="371"/>
  <c r="T42" i="371"/>
  <c r="S42" i="371"/>
  <c r="N42" i="371"/>
  <c r="O42" i="371"/>
  <c r="M42" i="371"/>
  <c r="J42" i="371"/>
  <c r="I42" i="371"/>
  <c r="T41" i="371"/>
  <c r="S41" i="371"/>
  <c r="N41" i="371"/>
  <c r="O41" i="371"/>
  <c r="M41" i="371"/>
  <c r="J41" i="371"/>
  <c r="I41" i="371"/>
  <c r="T40" i="371"/>
  <c r="S40" i="371"/>
  <c r="N40" i="371"/>
  <c r="O40" i="371"/>
  <c r="M40" i="371"/>
  <c r="J40" i="371"/>
  <c r="I40" i="371"/>
  <c r="T39" i="371"/>
  <c r="S39" i="371"/>
  <c r="N39" i="371"/>
  <c r="O39" i="371"/>
  <c r="M39" i="371"/>
  <c r="J39" i="371"/>
  <c r="I39" i="371"/>
  <c r="T38" i="371"/>
  <c r="S38" i="371"/>
  <c r="N38" i="371"/>
  <c r="O38" i="371"/>
  <c r="M38" i="371"/>
  <c r="J38" i="371"/>
  <c r="I38" i="371"/>
  <c r="T37" i="371"/>
  <c r="S37" i="371"/>
  <c r="N37" i="371"/>
  <c r="O37" i="371"/>
  <c r="M37" i="371"/>
  <c r="J37" i="371"/>
  <c r="I37" i="371"/>
  <c r="T36" i="371"/>
  <c r="S36" i="371"/>
  <c r="N36" i="371"/>
  <c r="O36" i="371"/>
  <c r="M36" i="371"/>
  <c r="J36" i="371"/>
  <c r="I36" i="371"/>
  <c r="T35" i="371"/>
  <c r="S35" i="371"/>
  <c r="N35" i="371"/>
  <c r="O35" i="371"/>
  <c r="M35" i="371"/>
  <c r="J35" i="371"/>
  <c r="I35" i="371"/>
  <c r="T34" i="371"/>
  <c r="S34" i="371"/>
  <c r="O34" i="371"/>
  <c r="J34" i="371"/>
  <c r="I34" i="371"/>
  <c r="T33" i="371"/>
  <c r="S33" i="371"/>
  <c r="N33" i="371"/>
  <c r="O33" i="371"/>
  <c r="M33" i="371"/>
  <c r="J33" i="371"/>
  <c r="I33" i="371"/>
  <c r="T32" i="371"/>
  <c r="S32" i="371"/>
  <c r="N32" i="371"/>
  <c r="O32" i="371"/>
  <c r="M32" i="371"/>
  <c r="J32" i="371"/>
  <c r="I32" i="371"/>
  <c r="T31" i="371"/>
  <c r="S31" i="371"/>
  <c r="N31" i="371"/>
  <c r="O31" i="371"/>
  <c r="M31" i="371"/>
  <c r="J31" i="371"/>
  <c r="I31" i="371"/>
  <c r="T30" i="371"/>
  <c r="S30" i="371"/>
  <c r="N30" i="371"/>
  <c r="O30" i="371"/>
  <c r="M30" i="371"/>
  <c r="J30" i="371"/>
  <c r="I30" i="371"/>
  <c r="T29" i="371"/>
  <c r="S29" i="371"/>
  <c r="N29" i="371"/>
  <c r="O29" i="371"/>
  <c r="M29" i="371"/>
  <c r="J29" i="371"/>
  <c r="I29" i="371"/>
  <c r="T28" i="371"/>
  <c r="S28" i="371"/>
  <c r="N28" i="371"/>
  <c r="O28" i="371"/>
  <c r="M28" i="371"/>
  <c r="J28" i="371"/>
  <c r="I28" i="371"/>
  <c r="T27" i="371"/>
  <c r="S27" i="371"/>
  <c r="N27" i="371"/>
  <c r="O27" i="371"/>
  <c r="M27" i="371"/>
  <c r="J27" i="371"/>
  <c r="I27" i="371"/>
  <c r="T26" i="371"/>
  <c r="S26" i="371"/>
  <c r="N26" i="371"/>
  <c r="O26" i="371"/>
  <c r="M26" i="371"/>
  <c r="J26" i="371"/>
  <c r="I26" i="371"/>
  <c r="T25" i="371"/>
  <c r="S25" i="371"/>
  <c r="N25" i="371"/>
  <c r="O25" i="371"/>
  <c r="M25" i="371"/>
  <c r="J25" i="371"/>
  <c r="I25" i="371"/>
  <c r="T24" i="371"/>
  <c r="AG5" i="371"/>
  <c r="S24" i="371"/>
  <c r="N24" i="371"/>
  <c r="O24" i="371"/>
  <c r="M24" i="371"/>
  <c r="J24" i="371"/>
  <c r="I24" i="371"/>
  <c r="T23" i="371"/>
  <c r="S23" i="371"/>
  <c r="N23" i="371"/>
  <c r="O23" i="371"/>
  <c r="M23" i="371"/>
  <c r="J23" i="371"/>
  <c r="I23" i="371"/>
  <c r="T22" i="371"/>
  <c r="S22" i="371"/>
  <c r="N22" i="371"/>
  <c r="O22" i="371"/>
  <c r="M22" i="371"/>
  <c r="J22" i="371"/>
  <c r="I22" i="371"/>
  <c r="T21" i="371"/>
  <c r="S21" i="371"/>
  <c r="N21" i="371"/>
  <c r="O21" i="371"/>
  <c r="M21" i="371"/>
  <c r="J21" i="371"/>
  <c r="I21" i="371"/>
  <c r="T20" i="371"/>
  <c r="S20" i="371"/>
  <c r="O20" i="371"/>
  <c r="J20" i="371"/>
  <c r="I20" i="371"/>
  <c r="T19" i="371"/>
  <c r="S19" i="371"/>
  <c r="N19" i="371"/>
  <c r="O19" i="371"/>
  <c r="M19" i="371"/>
  <c r="J19" i="371"/>
  <c r="I19" i="371"/>
  <c r="T18" i="371"/>
  <c r="S18" i="371"/>
  <c r="N18" i="371"/>
  <c r="O18" i="371"/>
  <c r="M18" i="371"/>
  <c r="J18" i="371"/>
  <c r="I18" i="371"/>
  <c r="T17" i="371"/>
  <c r="S17" i="371"/>
  <c r="N17" i="371"/>
  <c r="O17" i="371"/>
  <c r="M17" i="371"/>
  <c r="J17" i="371"/>
  <c r="I17" i="371"/>
  <c r="T16" i="371"/>
  <c r="S16" i="371"/>
  <c r="O16" i="371"/>
  <c r="N16" i="371"/>
  <c r="M16" i="371"/>
  <c r="J16" i="371"/>
  <c r="I16" i="371"/>
  <c r="T15" i="371"/>
  <c r="S15" i="371"/>
  <c r="O15" i="371"/>
  <c r="N15" i="371"/>
  <c r="M15" i="371"/>
  <c r="J15" i="371"/>
  <c r="I15" i="371"/>
  <c r="T14" i="371"/>
  <c r="S14" i="371"/>
  <c r="N14" i="371"/>
  <c r="O14" i="371"/>
  <c r="M14" i="371"/>
  <c r="J14" i="371"/>
  <c r="I14" i="371"/>
  <c r="T13" i="371"/>
  <c r="S13" i="371"/>
  <c r="N13" i="371"/>
  <c r="O13" i="371"/>
  <c r="M13" i="371"/>
  <c r="J13" i="371"/>
  <c r="I13" i="371"/>
  <c r="T12" i="371"/>
  <c r="S12" i="371"/>
  <c r="N12" i="371"/>
  <c r="O12" i="371"/>
  <c r="M12" i="371"/>
  <c r="J12" i="371"/>
  <c r="I12" i="371"/>
  <c r="T11" i="371"/>
  <c r="S11" i="371"/>
  <c r="N11" i="371"/>
  <c r="O11" i="371"/>
  <c r="M11" i="371"/>
  <c r="J11" i="371"/>
  <c r="I11" i="371"/>
  <c r="T10" i="371"/>
  <c r="S10" i="371"/>
  <c r="O10" i="371"/>
  <c r="N10" i="371"/>
  <c r="M10" i="371"/>
  <c r="J10" i="371"/>
  <c r="I10" i="371"/>
  <c r="T9" i="371"/>
  <c r="S9" i="371"/>
  <c r="N9" i="371"/>
  <c r="O9" i="371"/>
  <c r="M9" i="371"/>
  <c r="J9" i="371"/>
  <c r="I9" i="371"/>
  <c r="T8" i="371"/>
  <c r="S8" i="371"/>
  <c r="N8" i="371"/>
  <c r="O8" i="371"/>
  <c r="M8" i="371"/>
  <c r="J8" i="371"/>
  <c r="I8" i="371"/>
  <c r="T7" i="371"/>
  <c r="S7" i="371"/>
  <c r="N7" i="371"/>
  <c r="O7" i="371"/>
  <c r="M7" i="371"/>
  <c r="J7" i="371"/>
  <c r="I7" i="371"/>
  <c r="AF6" i="371"/>
  <c r="AD6" i="371"/>
  <c r="Z6" i="371"/>
  <c r="X6" i="371"/>
  <c r="V6" i="371"/>
  <c r="T6" i="371"/>
  <c r="S6" i="371"/>
  <c r="O6" i="371"/>
  <c r="N6" i="371"/>
  <c r="M6" i="371"/>
  <c r="J6" i="371"/>
  <c r="I6" i="371"/>
  <c r="AH5" i="371"/>
  <c r="AB6" i="371"/>
  <c r="T5" i="371"/>
  <c r="S5" i="371"/>
  <c r="N5" i="371"/>
  <c r="O5" i="371"/>
  <c r="M5" i="371"/>
  <c r="J5" i="371"/>
  <c r="I5" i="371"/>
  <c r="R54" i="370"/>
  <c r="L54" i="370"/>
  <c r="K54" i="370"/>
  <c r="H54" i="370"/>
  <c r="G54" i="370"/>
  <c r="F54" i="370"/>
  <c r="T54" i="370"/>
  <c r="E54" i="370"/>
  <c r="I54" i="370"/>
  <c r="T53" i="370"/>
  <c r="S53" i="370"/>
  <c r="N53" i="370"/>
  <c r="O53" i="370"/>
  <c r="M53" i="370"/>
  <c r="J53" i="370"/>
  <c r="I53" i="370"/>
  <c r="T52" i="370"/>
  <c r="S52" i="370"/>
  <c r="N52" i="370"/>
  <c r="O52" i="370"/>
  <c r="M52" i="370"/>
  <c r="J52" i="370"/>
  <c r="I52" i="370"/>
  <c r="T51" i="370"/>
  <c r="S51" i="370"/>
  <c r="N51" i="370"/>
  <c r="O51" i="370"/>
  <c r="M51" i="370"/>
  <c r="J51" i="370"/>
  <c r="I51" i="370"/>
  <c r="T50" i="370"/>
  <c r="S50" i="370"/>
  <c r="N50" i="370"/>
  <c r="O50" i="370"/>
  <c r="M50" i="370"/>
  <c r="J50" i="370"/>
  <c r="I50" i="370"/>
  <c r="T49" i="370"/>
  <c r="S49" i="370"/>
  <c r="N49" i="370"/>
  <c r="O49" i="370"/>
  <c r="M49" i="370"/>
  <c r="J49" i="370"/>
  <c r="I49" i="370"/>
  <c r="T48" i="370"/>
  <c r="S48" i="370"/>
  <c r="N48" i="370"/>
  <c r="O48" i="370"/>
  <c r="M48" i="370"/>
  <c r="J48" i="370"/>
  <c r="I48" i="370"/>
  <c r="T47" i="370"/>
  <c r="S47" i="370"/>
  <c r="N47" i="370"/>
  <c r="O47" i="370"/>
  <c r="M47" i="370"/>
  <c r="J47" i="370"/>
  <c r="I47" i="370"/>
  <c r="T46" i="370"/>
  <c r="S46" i="370"/>
  <c r="N46" i="370"/>
  <c r="O46" i="370"/>
  <c r="M46" i="370"/>
  <c r="J46" i="370"/>
  <c r="I46" i="370"/>
  <c r="T45" i="370"/>
  <c r="S45" i="370"/>
  <c r="N45" i="370"/>
  <c r="O45" i="370"/>
  <c r="M45" i="370"/>
  <c r="J45" i="370"/>
  <c r="I45" i="370"/>
  <c r="T44" i="370"/>
  <c r="S44" i="370"/>
  <c r="N44" i="370"/>
  <c r="O44" i="370"/>
  <c r="M44" i="370"/>
  <c r="J44" i="370"/>
  <c r="I44" i="370"/>
  <c r="T43" i="370"/>
  <c r="S43" i="370"/>
  <c r="N43" i="370"/>
  <c r="O43" i="370"/>
  <c r="M43" i="370"/>
  <c r="J43" i="370"/>
  <c r="I43" i="370"/>
  <c r="T42" i="370"/>
  <c r="S42" i="370"/>
  <c r="N42" i="370"/>
  <c r="O42" i="370"/>
  <c r="M42" i="370"/>
  <c r="J42" i="370"/>
  <c r="I42" i="370"/>
  <c r="T41" i="370"/>
  <c r="S41" i="370"/>
  <c r="N41" i="370"/>
  <c r="O41" i="370"/>
  <c r="M41" i="370"/>
  <c r="J41" i="370"/>
  <c r="I41" i="370"/>
  <c r="T40" i="370"/>
  <c r="S40" i="370"/>
  <c r="N40" i="370"/>
  <c r="O40" i="370"/>
  <c r="M40" i="370"/>
  <c r="J40" i="370"/>
  <c r="I40" i="370"/>
  <c r="T39" i="370"/>
  <c r="S39" i="370"/>
  <c r="N39" i="370"/>
  <c r="O39" i="370"/>
  <c r="M39" i="370"/>
  <c r="J39" i="370"/>
  <c r="I39" i="370"/>
  <c r="T38" i="370"/>
  <c r="S38" i="370"/>
  <c r="N38" i="370"/>
  <c r="O38" i="370"/>
  <c r="M38" i="370"/>
  <c r="J38" i="370"/>
  <c r="I38" i="370"/>
  <c r="T37" i="370"/>
  <c r="S37" i="370"/>
  <c r="N37" i="370"/>
  <c r="O37" i="370"/>
  <c r="M37" i="370"/>
  <c r="J37" i="370"/>
  <c r="I37" i="370"/>
  <c r="T36" i="370"/>
  <c r="S36" i="370"/>
  <c r="N36" i="370"/>
  <c r="O36" i="370"/>
  <c r="M36" i="370"/>
  <c r="J36" i="370"/>
  <c r="I36" i="370"/>
  <c r="T35" i="370"/>
  <c r="S35" i="370"/>
  <c r="N35" i="370"/>
  <c r="O35" i="370"/>
  <c r="M35" i="370"/>
  <c r="J35" i="370"/>
  <c r="I35" i="370"/>
  <c r="T34" i="370"/>
  <c r="S34" i="370"/>
  <c r="O34" i="370"/>
  <c r="J34" i="370"/>
  <c r="I34" i="370"/>
  <c r="T33" i="370"/>
  <c r="S33" i="370"/>
  <c r="N33" i="370"/>
  <c r="O33" i="370"/>
  <c r="M33" i="370"/>
  <c r="J33" i="370"/>
  <c r="I33" i="370"/>
  <c r="T32" i="370"/>
  <c r="S32" i="370"/>
  <c r="N32" i="370"/>
  <c r="O32" i="370"/>
  <c r="M32" i="370"/>
  <c r="J32" i="370"/>
  <c r="I32" i="370"/>
  <c r="T31" i="370"/>
  <c r="S31" i="370"/>
  <c r="N31" i="370"/>
  <c r="O31" i="370"/>
  <c r="M31" i="370"/>
  <c r="J31" i="370"/>
  <c r="I31" i="370"/>
  <c r="T30" i="370"/>
  <c r="S30" i="370"/>
  <c r="N30" i="370"/>
  <c r="O30" i="370"/>
  <c r="M30" i="370"/>
  <c r="J30" i="370"/>
  <c r="I30" i="370"/>
  <c r="T29" i="370"/>
  <c r="S29" i="370"/>
  <c r="N29" i="370"/>
  <c r="O29" i="370"/>
  <c r="M29" i="370"/>
  <c r="J29" i="370"/>
  <c r="I29" i="370"/>
  <c r="T28" i="370"/>
  <c r="S28" i="370"/>
  <c r="N28" i="370"/>
  <c r="O28" i="370"/>
  <c r="M28" i="370"/>
  <c r="J28" i="370"/>
  <c r="I28" i="370"/>
  <c r="T27" i="370"/>
  <c r="S27" i="370"/>
  <c r="N27" i="370"/>
  <c r="O27" i="370"/>
  <c r="M27" i="370"/>
  <c r="J27" i="370"/>
  <c r="I27" i="370"/>
  <c r="T26" i="370"/>
  <c r="S26" i="370"/>
  <c r="N26" i="370"/>
  <c r="O26" i="370"/>
  <c r="M26" i="370"/>
  <c r="J26" i="370"/>
  <c r="I26" i="370"/>
  <c r="T25" i="370"/>
  <c r="S25" i="370"/>
  <c r="N25" i="370"/>
  <c r="O25" i="370"/>
  <c r="M25" i="370"/>
  <c r="J25" i="370"/>
  <c r="I25" i="370"/>
  <c r="T24" i="370"/>
  <c r="S24" i="370"/>
  <c r="N24" i="370"/>
  <c r="O24" i="370"/>
  <c r="M24" i="370"/>
  <c r="J24" i="370"/>
  <c r="I24" i="370"/>
  <c r="T23" i="370"/>
  <c r="S23" i="370"/>
  <c r="N23" i="370"/>
  <c r="O23" i="370"/>
  <c r="M23" i="370"/>
  <c r="J23" i="370"/>
  <c r="I23" i="370"/>
  <c r="T22" i="370"/>
  <c r="S22" i="370"/>
  <c r="N22" i="370"/>
  <c r="O22" i="370"/>
  <c r="M22" i="370"/>
  <c r="J22" i="370"/>
  <c r="I22" i="370"/>
  <c r="T21" i="370"/>
  <c r="S21" i="370"/>
  <c r="N21" i="370"/>
  <c r="O21" i="370"/>
  <c r="M21" i="370"/>
  <c r="J21" i="370"/>
  <c r="I21" i="370"/>
  <c r="T20" i="370"/>
  <c r="S20" i="370"/>
  <c r="O20" i="370"/>
  <c r="J20" i="370"/>
  <c r="I20" i="370"/>
  <c r="T19" i="370"/>
  <c r="S19" i="370"/>
  <c r="N19" i="370"/>
  <c r="O19" i="370"/>
  <c r="M19" i="370"/>
  <c r="J19" i="370"/>
  <c r="I19" i="370"/>
  <c r="T18" i="370"/>
  <c r="S18" i="370"/>
  <c r="N18" i="370"/>
  <c r="O18" i="370"/>
  <c r="M18" i="370"/>
  <c r="J18" i="370"/>
  <c r="I18" i="370"/>
  <c r="T17" i="370"/>
  <c r="S17" i="370"/>
  <c r="N17" i="370"/>
  <c r="O17" i="370"/>
  <c r="M17" i="370"/>
  <c r="J17" i="370"/>
  <c r="I17" i="370"/>
  <c r="T16" i="370"/>
  <c r="S16" i="370"/>
  <c r="N16" i="370"/>
  <c r="O16" i="370"/>
  <c r="M16" i="370"/>
  <c r="J16" i="370"/>
  <c r="I16" i="370"/>
  <c r="T15" i="370"/>
  <c r="S15" i="370"/>
  <c r="N15" i="370"/>
  <c r="O15" i="370"/>
  <c r="M15" i="370"/>
  <c r="J15" i="370"/>
  <c r="I15" i="370"/>
  <c r="T14" i="370"/>
  <c r="S14" i="370"/>
  <c r="N14" i="370"/>
  <c r="O14" i="370"/>
  <c r="M14" i="370"/>
  <c r="J14" i="370"/>
  <c r="I14" i="370"/>
  <c r="T13" i="370"/>
  <c r="S13" i="370"/>
  <c r="N13" i="370"/>
  <c r="O13" i="370"/>
  <c r="M13" i="370"/>
  <c r="J13" i="370"/>
  <c r="I13" i="370"/>
  <c r="T12" i="370"/>
  <c r="S12" i="370"/>
  <c r="N12" i="370"/>
  <c r="O12" i="370"/>
  <c r="M12" i="370"/>
  <c r="J12" i="370"/>
  <c r="I12" i="370"/>
  <c r="T11" i="370"/>
  <c r="S11" i="370"/>
  <c r="N11" i="370"/>
  <c r="O11" i="370"/>
  <c r="M11" i="370"/>
  <c r="J11" i="370"/>
  <c r="I11" i="370"/>
  <c r="T10" i="370"/>
  <c r="S10" i="370"/>
  <c r="N10" i="370"/>
  <c r="O10" i="370"/>
  <c r="M10" i="370"/>
  <c r="J10" i="370"/>
  <c r="I10" i="370"/>
  <c r="T9" i="370"/>
  <c r="S9" i="370"/>
  <c r="N9" i="370"/>
  <c r="O9" i="370"/>
  <c r="M9" i="370"/>
  <c r="J9" i="370"/>
  <c r="I9" i="370"/>
  <c r="T8" i="370"/>
  <c r="S8" i="370"/>
  <c r="N8" i="370"/>
  <c r="O8" i="370"/>
  <c r="M8" i="370"/>
  <c r="J8" i="370"/>
  <c r="I8" i="370"/>
  <c r="T7" i="370"/>
  <c r="S7" i="370"/>
  <c r="N7" i="370"/>
  <c r="O7" i="370"/>
  <c r="M7" i="370"/>
  <c r="J7" i="370"/>
  <c r="I7" i="370"/>
  <c r="AF6" i="370"/>
  <c r="AD6" i="370"/>
  <c r="T6" i="370"/>
  <c r="AG5" i="370"/>
  <c r="S6" i="370"/>
  <c r="N6" i="370"/>
  <c r="O6" i="370"/>
  <c r="M6" i="370"/>
  <c r="J6" i="370"/>
  <c r="I6" i="370"/>
  <c r="AH5" i="370"/>
  <c r="AB6" i="370"/>
  <c r="T5" i="370"/>
  <c r="S5" i="370"/>
  <c r="N5" i="370"/>
  <c r="O5" i="370"/>
  <c r="M5" i="370"/>
  <c r="J5" i="370"/>
  <c r="I5" i="370"/>
  <c r="R54" i="369"/>
  <c r="L54" i="369"/>
  <c r="K54" i="369"/>
  <c r="H54" i="369"/>
  <c r="G54" i="369"/>
  <c r="F54" i="369"/>
  <c r="P12" i="369"/>
  <c r="E54" i="369"/>
  <c r="M54" i="369"/>
  <c r="I54" i="369"/>
  <c r="T53" i="369"/>
  <c r="S53" i="369"/>
  <c r="N53" i="369"/>
  <c r="O53" i="369"/>
  <c r="M53" i="369"/>
  <c r="J53" i="369"/>
  <c r="I53" i="369"/>
  <c r="T52" i="369"/>
  <c r="S52" i="369"/>
  <c r="N52" i="369"/>
  <c r="O52" i="369"/>
  <c r="M52" i="369"/>
  <c r="J52" i="369"/>
  <c r="I52" i="369"/>
  <c r="T51" i="369"/>
  <c r="S51" i="369"/>
  <c r="N51" i="369"/>
  <c r="O51" i="369"/>
  <c r="M51" i="369"/>
  <c r="J51" i="369"/>
  <c r="I51" i="369"/>
  <c r="T50" i="369"/>
  <c r="S50" i="369"/>
  <c r="N50" i="369"/>
  <c r="O50" i="369"/>
  <c r="M50" i="369"/>
  <c r="J50" i="369"/>
  <c r="I50" i="369"/>
  <c r="T49" i="369"/>
  <c r="S49" i="369"/>
  <c r="N49" i="369"/>
  <c r="O49" i="369"/>
  <c r="M49" i="369"/>
  <c r="J49" i="369"/>
  <c r="I49" i="369"/>
  <c r="T48" i="369"/>
  <c r="S48" i="369"/>
  <c r="N48" i="369"/>
  <c r="O48" i="369"/>
  <c r="M48" i="369"/>
  <c r="J48" i="369"/>
  <c r="I48" i="369"/>
  <c r="T47" i="369"/>
  <c r="S47" i="369"/>
  <c r="N47" i="369"/>
  <c r="O47" i="369"/>
  <c r="M47" i="369"/>
  <c r="J47" i="369"/>
  <c r="I47" i="369"/>
  <c r="T46" i="369"/>
  <c r="S46" i="369"/>
  <c r="N46" i="369"/>
  <c r="O46" i="369"/>
  <c r="M46" i="369"/>
  <c r="J46" i="369"/>
  <c r="I46" i="369"/>
  <c r="T45" i="369"/>
  <c r="S45" i="369"/>
  <c r="N45" i="369"/>
  <c r="O45" i="369"/>
  <c r="M45" i="369"/>
  <c r="J45" i="369"/>
  <c r="I45" i="369"/>
  <c r="T44" i="369"/>
  <c r="S44" i="369"/>
  <c r="N44" i="369"/>
  <c r="O44" i="369"/>
  <c r="M44" i="369"/>
  <c r="J44" i="369"/>
  <c r="I44" i="369"/>
  <c r="T43" i="369"/>
  <c r="S43" i="369"/>
  <c r="N43" i="369"/>
  <c r="O43" i="369"/>
  <c r="M43" i="369"/>
  <c r="J43" i="369"/>
  <c r="I43" i="369"/>
  <c r="T42" i="369"/>
  <c r="S42" i="369"/>
  <c r="N42" i="369"/>
  <c r="O42" i="369"/>
  <c r="M42" i="369"/>
  <c r="J42" i="369"/>
  <c r="I42" i="369"/>
  <c r="T41" i="369"/>
  <c r="S41" i="369"/>
  <c r="N41" i="369"/>
  <c r="O41" i="369"/>
  <c r="M41" i="369"/>
  <c r="J41" i="369"/>
  <c r="I41" i="369"/>
  <c r="T40" i="369"/>
  <c r="S40" i="369"/>
  <c r="N40" i="369"/>
  <c r="O40" i="369"/>
  <c r="M40" i="369"/>
  <c r="J40" i="369"/>
  <c r="I40" i="369"/>
  <c r="T39" i="369"/>
  <c r="S39" i="369"/>
  <c r="N39" i="369"/>
  <c r="O39" i="369"/>
  <c r="M39" i="369"/>
  <c r="J39" i="369"/>
  <c r="I39" i="369"/>
  <c r="T38" i="369"/>
  <c r="S38" i="369"/>
  <c r="N38" i="369"/>
  <c r="O38" i="369"/>
  <c r="M38" i="369"/>
  <c r="J38" i="369"/>
  <c r="I38" i="369"/>
  <c r="T37" i="369"/>
  <c r="S37" i="369"/>
  <c r="N37" i="369"/>
  <c r="O37" i="369"/>
  <c r="M37" i="369"/>
  <c r="J37" i="369"/>
  <c r="I37" i="369"/>
  <c r="T36" i="369"/>
  <c r="S36" i="369"/>
  <c r="N36" i="369"/>
  <c r="O36" i="369"/>
  <c r="M36" i="369"/>
  <c r="J36" i="369"/>
  <c r="I36" i="369"/>
  <c r="T35" i="369"/>
  <c r="S35" i="369"/>
  <c r="N35" i="369"/>
  <c r="O35" i="369"/>
  <c r="M35" i="369"/>
  <c r="J35" i="369"/>
  <c r="I35" i="369"/>
  <c r="T34" i="369"/>
  <c r="S34" i="369"/>
  <c r="O34" i="369"/>
  <c r="J34" i="369"/>
  <c r="I34" i="369"/>
  <c r="T33" i="369"/>
  <c r="S33" i="369"/>
  <c r="N33" i="369"/>
  <c r="O33" i="369"/>
  <c r="M33" i="369"/>
  <c r="J33" i="369"/>
  <c r="I33" i="369"/>
  <c r="T32" i="369"/>
  <c r="S32" i="369"/>
  <c r="O32" i="369"/>
  <c r="N32" i="369"/>
  <c r="M32" i="369"/>
  <c r="J32" i="369"/>
  <c r="I32" i="369"/>
  <c r="T31" i="369"/>
  <c r="S31" i="369"/>
  <c r="N31" i="369"/>
  <c r="O31" i="369"/>
  <c r="M31" i="369"/>
  <c r="J31" i="369"/>
  <c r="I31" i="369"/>
  <c r="T30" i="369"/>
  <c r="S30" i="369"/>
  <c r="O30" i="369"/>
  <c r="N30" i="369"/>
  <c r="M30" i="369"/>
  <c r="J30" i="369"/>
  <c r="I30" i="369"/>
  <c r="T29" i="369"/>
  <c r="S29" i="369"/>
  <c r="N29" i="369"/>
  <c r="O29" i="369"/>
  <c r="M29" i="369"/>
  <c r="J29" i="369"/>
  <c r="I29" i="369"/>
  <c r="T28" i="369"/>
  <c r="S28" i="369"/>
  <c r="N28" i="369"/>
  <c r="O28" i="369"/>
  <c r="M28" i="369"/>
  <c r="J28" i="369"/>
  <c r="I28" i="369"/>
  <c r="T27" i="369"/>
  <c r="S27" i="369"/>
  <c r="N27" i="369"/>
  <c r="O27" i="369"/>
  <c r="M27" i="369"/>
  <c r="J27" i="369"/>
  <c r="I27" i="369"/>
  <c r="T26" i="369"/>
  <c r="S26" i="369"/>
  <c r="N26" i="369"/>
  <c r="O26" i="369"/>
  <c r="M26" i="369"/>
  <c r="J26" i="369"/>
  <c r="I26" i="369"/>
  <c r="T25" i="369"/>
  <c r="S25" i="369"/>
  <c r="N25" i="369"/>
  <c r="O25" i="369"/>
  <c r="M25" i="369"/>
  <c r="J25" i="369"/>
  <c r="I25" i="369"/>
  <c r="T24" i="369"/>
  <c r="AG5" i="369"/>
  <c r="S24" i="369"/>
  <c r="N24" i="369"/>
  <c r="O24" i="369"/>
  <c r="M24" i="369"/>
  <c r="J24" i="369"/>
  <c r="I24" i="369"/>
  <c r="T23" i="369"/>
  <c r="S23" i="369"/>
  <c r="N23" i="369"/>
  <c r="O23" i="369"/>
  <c r="M23" i="369"/>
  <c r="J23" i="369"/>
  <c r="I23" i="369"/>
  <c r="T22" i="369"/>
  <c r="S22" i="369"/>
  <c r="N22" i="369"/>
  <c r="O22" i="369"/>
  <c r="M22" i="369"/>
  <c r="J22" i="369"/>
  <c r="I22" i="369"/>
  <c r="T21" i="369"/>
  <c r="S21" i="369"/>
  <c r="N21" i="369"/>
  <c r="O21" i="369"/>
  <c r="M21" i="369"/>
  <c r="J21" i="369"/>
  <c r="I21" i="369"/>
  <c r="T20" i="369"/>
  <c r="S20" i="369"/>
  <c r="O20" i="369"/>
  <c r="J20" i="369"/>
  <c r="I20" i="369"/>
  <c r="T19" i="369"/>
  <c r="S19" i="369"/>
  <c r="N19" i="369"/>
  <c r="O19" i="369"/>
  <c r="M19" i="369"/>
  <c r="J19" i="369"/>
  <c r="I19" i="369"/>
  <c r="T18" i="369"/>
  <c r="S18" i="369"/>
  <c r="N18" i="369"/>
  <c r="O18" i="369"/>
  <c r="M18" i="369"/>
  <c r="J18" i="369"/>
  <c r="I18" i="369"/>
  <c r="T17" i="369"/>
  <c r="S17" i="369"/>
  <c r="N17" i="369"/>
  <c r="O17" i="369"/>
  <c r="M17" i="369"/>
  <c r="J17" i="369"/>
  <c r="I17" i="369"/>
  <c r="T16" i="369"/>
  <c r="S16" i="369"/>
  <c r="N16" i="369"/>
  <c r="O16" i="369"/>
  <c r="M16" i="369"/>
  <c r="J16" i="369"/>
  <c r="I16" i="369"/>
  <c r="T15" i="369"/>
  <c r="S15" i="369"/>
  <c r="N15" i="369"/>
  <c r="O15" i="369"/>
  <c r="M15" i="369"/>
  <c r="J15" i="369"/>
  <c r="I15" i="369"/>
  <c r="T14" i="369"/>
  <c r="S14" i="369"/>
  <c r="N14" i="369"/>
  <c r="O14" i="369"/>
  <c r="M14" i="369"/>
  <c r="J14" i="369"/>
  <c r="I14" i="369"/>
  <c r="T13" i="369"/>
  <c r="S13" i="369"/>
  <c r="N13" i="369"/>
  <c r="O13" i="369"/>
  <c r="M13" i="369"/>
  <c r="J13" i="369"/>
  <c r="I13" i="369"/>
  <c r="T12" i="369"/>
  <c r="S12" i="369"/>
  <c r="N12" i="369"/>
  <c r="O12" i="369"/>
  <c r="M12" i="369"/>
  <c r="J12" i="369"/>
  <c r="I12" i="369"/>
  <c r="T11" i="369"/>
  <c r="S11" i="369"/>
  <c r="N11" i="369"/>
  <c r="O11" i="369"/>
  <c r="M11" i="369"/>
  <c r="J11" i="369"/>
  <c r="I11" i="369"/>
  <c r="T10" i="369"/>
  <c r="AC5" i="369"/>
  <c r="S10" i="369"/>
  <c r="N10" i="369"/>
  <c r="O10" i="369"/>
  <c r="M10" i="369"/>
  <c r="J10" i="369"/>
  <c r="I10" i="369"/>
  <c r="T9" i="369"/>
  <c r="S9" i="369"/>
  <c r="N9" i="369"/>
  <c r="O9" i="369"/>
  <c r="M9" i="369"/>
  <c r="J9" i="369"/>
  <c r="I9" i="369"/>
  <c r="T8" i="369"/>
  <c r="S8" i="369"/>
  <c r="N8" i="369"/>
  <c r="O8" i="369"/>
  <c r="M8" i="369"/>
  <c r="J8" i="369"/>
  <c r="I8" i="369"/>
  <c r="T7" i="369"/>
  <c r="S7" i="369"/>
  <c r="N7" i="369"/>
  <c r="O7" i="369"/>
  <c r="M7" i="369"/>
  <c r="J7" i="369"/>
  <c r="I7" i="369"/>
  <c r="AF6" i="369"/>
  <c r="AD6" i="369"/>
  <c r="Z6" i="369"/>
  <c r="X6" i="369"/>
  <c r="V6" i="369"/>
  <c r="T6" i="369"/>
  <c r="S6" i="369"/>
  <c r="N6" i="369"/>
  <c r="O6" i="369"/>
  <c r="M6" i="369"/>
  <c r="J6" i="369"/>
  <c r="I6" i="369"/>
  <c r="AH5" i="369"/>
  <c r="AB6" i="369"/>
  <c r="T5" i="369"/>
  <c r="S5" i="369"/>
  <c r="N5" i="369"/>
  <c r="O5" i="369"/>
  <c r="M5" i="369"/>
  <c r="J5" i="369"/>
  <c r="I5" i="369"/>
  <c r="R54" i="368"/>
  <c r="L54" i="368"/>
  <c r="K54" i="368"/>
  <c r="H54" i="368"/>
  <c r="G54" i="368"/>
  <c r="F54" i="368"/>
  <c r="N54" i="368"/>
  <c r="O54" i="368"/>
  <c r="E54" i="368"/>
  <c r="T53" i="368"/>
  <c r="S53" i="368"/>
  <c r="N53" i="368"/>
  <c r="O53" i="368"/>
  <c r="M53" i="368"/>
  <c r="J53" i="368"/>
  <c r="I53" i="368"/>
  <c r="T52" i="368"/>
  <c r="S52" i="368"/>
  <c r="N52" i="368"/>
  <c r="O52" i="368"/>
  <c r="M52" i="368"/>
  <c r="J52" i="368"/>
  <c r="I52" i="368"/>
  <c r="T51" i="368"/>
  <c r="S51" i="368"/>
  <c r="N51" i="368"/>
  <c r="O51" i="368"/>
  <c r="M51" i="368"/>
  <c r="J51" i="368"/>
  <c r="I51" i="368"/>
  <c r="T50" i="368"/>
  <c r="S50" i="368"/>
  <c r="N50" i="368"/>
  <c r="O50" i="368"/>
  <c r="M50" i="368"/>
  <c r="J50" i="368"/>
  <c r="I50" i="368"/>
  <c r="T49" i="368"/>
  <c r="S49" i="368"/>
  <c r="N49" i="368"/>
  <c r="O49" i="368"/>
  <c r="M49" i="368"/>
  <c r="J49" i="368"/>
  <c r="I49" i="368"/>
  <c r="T48" i="368"/>
  <c r="S48" i="368"/>
  <c r="N48" i="368"/>
  <c r="O48" i="368"/>
  <c r="M48" i="368"/>
  <c r="J48" i="368"/>
  <c r="I48" i="368"/>
  <c r="T47" i="368"/>
  <c r="S47" i="368"/>
  <c r="N47" i="368"/>
  <c r="O47" i="368"/>
  <c r="M47" i="368"/>
  <c r="J47" i="368"/>
  <c r="I47" i="368"/>
  <c r="T46" i="368"/>
  <c r="S46" i="368"/>
  <c r="N46" i="368"/>
  <c r="O46" i="368"/>
  <c r="M46" i="368"/>
  <c r="J46" i="368"/>
  <c r="I46" i="368"/>
  <c r="T45" i="368"/>
  <c r="S45" i="368"/>
  <c r="N45" i="368"/>
  <c r="O45" i="368"/>
  <c r="M45" i="368"/>
  <c r="J45" i="368"/>
  <c r="I45" i="368"/>
  <c r="T44" i="368"/>
  <c r="S44" i="368"/>
  <c r="N44" i="368"/>
  <c r="O44" i="368"/>
  <c r="M44" i="368"/>
  <c r="J44" i="368"/>
  <c r="I44" i="368"/>
  <c r="T43" i="368"/>
  <c r="S43" i="368"/>
  <c r="N43" i="368"/>
  <c r="O43" i="368"/>
  <c r="M43" i="368"/>
  <c r="J43" i="368"/>
  <c r="I43" i="368"/>
  <c r="T42" i="368"/>
  <c r="S42" i="368"/>
  <c r="N42" i="368"/>
  <c r="O42" i="368"/>
  <c r="M42" i="368"/>
  <c r="J42" i="368"/>
  <c r="I42" i="368"/>
  <c r="T41" i="368"/>
  <c r="S41" i="368"/>
  <c r="N41" i="368"/>
  <c r="O41" i="368"/>
  <c r="M41" i="368"/>
  <c r="J41" i="368"/>
  <c r="I41" i="368"/>
  <c r="T40" i="368"/>
  <c r="S40" i="368"/>
  <c r="N40" i="368"/>
  <c r="O40" i="368"/>
  <c r="M40" i="368"/>
  <c r="J40" i="368"/>
  <c r="I40" i="368"/>
  <c r="T39" i="368"/>
  <c r="S39" i="368"/>
  <c r="N39" i="368"/>
  <c r="O39" i="368"/>
  <c r="M39" i="368"/>
  <c r="J39" i="368"/>
  <c r="I39" i="368"/>
  <c r="T38" i="368"/>
  <c r="S38" i="368"/>
  <c r="N38" i="368"/>
  <c r="O38" i="368"/>
  <c r="M38" i="368"/>
  <c r="J38" i="368"/>
  <c r="I38" i="368"/>
  <c r="T37" i="368"/>
  <c r="S37" i="368"/>
  <c r="N37" i="368"/>
  <c r="O37" i="368"/>
  <c r="M37" i="368"/>
  <c r="J37" i="368"/>
  <c r="I37" i="368"/>
  <c r="T36" i="368"/>
  <c r="S36" i="368"/>
  <c r="N36" i="368"/>
  <c r="O36" i="368"/>
  <c r="M36" i="368"/>
  <c r="J36" i="368"/>
  <c r="I36" i="368"/>
  <c r="T35" i="368"/>
  <c r="S35" i="368"/>
  <c r="N35" i="368"/>
  <c r="O35" i="368"/>
  <c r="M35" i="368"/>
  <c r="J35" i="368"/>
  <c r="I35" i="368"/>
  <c r="T34" i="368"/>
  <c r="S34" i="368"/>
  <c r="O34" i="368"/>
  <c r="J34" i="368"/>
  <c r="I34" i="368"/>
  <c r="T33" i="368"/>
  <c r="S33" i="368"/>
  <c r="N33" i="368"/>
  <c r="O33" i="368"/>
  <c r="M33" i="368"/>
  <c r="J33" i="368"/>
  <c r="I33" i="368"/>
  <c r="T32" i="368"/>
  <c r="S32" i="368"/>
  <c r="N32" i="368"/>
  <c r="O32" i="368"/>
  <c r="M32" i="368"/>
  <c r="J32" i="368"/>
  <c r="I32" i="368"/>
  <c r="T31" i="368"/>
  <c r="S31" i="368"/>
  <c r="N31" i="368"/>
  <c r="O31" i="368"/>
  <c r="M31" i="368"/>
  <c r="J31" i="368"/>
  <c r="I31" i="368"/>
  <c r="T30" i="368"/>
  <c r="S30" i="368"/>
  <c r="N30" i="368"/>
  <c r="O30" i="368"/>
  <c r="M30" i="368"/>
  <c r="J30" i="368"/>
  <c r="I30" i="368"/>
  <c r="T29" i="368"/>
  <c r="S29" i="368"/>
  <c r="N29" i="368"/>
  <c r="O29" i="368"/>
  <c r="M29" i="368"/>
  <c r="J29" i="368"/>
  <c r="I29" i="368"/>
  <c r="T28" i="368"/>
  <c r="S28" i="368"/>
  <c r="N28" i="368"/>
  <c r="O28" i="368"/>
  <c r="M28" i="368"/>
  <c r="J28" i="368"/>
  <c r="I28" i="368"/>
  <c r="T27" i="368"/>
  <c r="S27" i="368"/>
  <c r="N27" i="368"/>
  <c r="O27" i="368"/>
  <c r="M27" i="368"/>
  <c r="J27" i="368"/>
  <c r="I27" i="368"/>
  <c r="T26" i="368"/>
  <c r="S26" i="368"/>
  <c r="N26" i="368"/>
  <c r="O26" i="368"/>
  <c r="M26" i="368"/>
  <c r="J26" i="368"/>
  <c r="I26" i="368"/>
  <c r="T25" i="368"/>
  <c r="S25" i="368"/>
  <c r="N25" i="368"/>
  <c r="O25" i="368"/>
  <c r="M25" i="368"/>
  <c r="J25" i="368"/>
  <c r="I25" i="368"/>
  <c r="T24" i="368"/>
  <c r="S24" i="368"/>
  <c r="N24" i="368"/>
  <c r="O24" i="368"/>
  <c r="M24" i="368"/>
  <c r="J24" i="368"/>
  <c r="I24" i="368"/>
  <c r="T23" i="368"/>
  <c r="S23" i="368"/>
  <c r="N23" i="368"/>
  <c r="O23" i="368"/>
  <c r="M23" i="368"/>
  <c r="J23" i="368"/>
  <c r="I23" i="368"/>
  <c r="T22" i="368"/>
  <c r="S22" i="368"/>
  <c r="N22" i="368"/>
  <c r="O22" i="368"/>
  <c r="M22" i="368"/>
  <c r="J22" i="368"/>
  <c r="I22" i="368"/>
  <c r="T21" i="368"/>
  <c r="S21" i="368"/>
  <c r="N21" i="368"/>
  <c r="O21" i="368"/>
  <c r="M21" i="368"/>
  <c r="J21" i="368"/>
  <c r="I21" i="368"/>
  <c r="T20" i="368"/>
  <c r="S20" i="368"/>
  <c r="O20" i="368"/>
  <c r="J20" i="368"/>
  <c r="I20" i="368"/>
  <c r="T19" i="368"/>
  <c r="S19" i="368"/>
  <c r="N19" i="368"/>
  <c r="O19" i="368"/>
  <c r="M19" i="368"/>
  <c r="J19" i="368"/>
  <c r="I19" i="368"/>
  <c r="T18" i="368"/>
  <c r="S18" i="368"/>
  <c r="N18" i="368"/>
  <c r="O18" i="368"/>
  <c r="M18" i="368"/>
  <c r="J18" i="368"/>
  <c r="I18" i="368"/>
  <c r="T17" i="368"/>
  <c r="S17" i="368"/>
  <c r="N17" i="368"/>
  <c r="O17" i="368"/>
  <c r="M17" i="368"/>
  <c r="J17" i="368"/>
  <c r="I17" i="368"/>
  <c r="T16" i="368"/>
  <c r="S16" i="368"/>
  <c r="N16" i="368"/>
  <c r="O16" i="368"/>
  <c r="M16" i="368"/>
  <c r="J16" i="368"/>
  <c r="I16" i="368"/>
  <c r="T15" i="368"/>
  <c r="S15" i="368"/>
  <c r="N15" i="368"/>
  <c r="O15" i="368"/>
  <c r="M15" i="368"/>
  <c r="J15" i="368"/>
  <c r="I15" i="368"/>
  <c r="T14" i="368"/>
  <c r="S14" i="368"/>
  <c r="N14" i="368"/>
  <c r="O14" i="368"/>
  <c r="M14" i="368"/>
  <c r="J14" i="368"/>
  <c r="I14" i="368"/>
  <c r="T13" i="368"/>
  <c r="S13" i="368"/>
  <c r="N13" i="368"/>
  <c r="O13" i="368"/>
  <c r="M13" i="368"/>
  <c r="J13" i="368"/>
  <c r="I13" i="368"/>
  <c r="T12" i="368"/>
  <c r="S12" i="368"/>
  <c r="O12" i="368"/>
  <c r="N12" i="368"/>
  <c r="M12" i="368"/>
  <c r="J12" i="368"/>
  <c r="I12" i="368"/>
  <c r="T11" i="368"/>
  <c r="S11" i="368"/>
  <c r="N11" i="368"/>
  <c r="O11" i="368"/>
  <c r="M11" i="368"/>
  <c r="J11" i="368"/>
  <c r="I11" i="368"/>
  <c r="T10" i="368"/>
  <c r="S10" i="368"/>
  <c r="N10" i="368"/>
  <c r="O10" i="368"/>
  <c r="M10" i="368"/>
  <c r="J10" i="368"/>
  <c r="I10" i="368"/>
  <c r="T9" i="368"/>
  <c r="S9" i="368"/>
  <c r="N9" i="368"/>
  <c r="O9" i="368"/>
  <c r="M9" i="368"/>
  <c r="J9" i="368"/>
  <c r="I9" i="368"/>
  <c r="T8" i="368"/>
  <c r="S8" i="368"/>
  <c r="N8" i="368"/>
  <c r="O8" i="368"/>
  <c r="M8" i="368"/>
  <c r="J8" i="368"/>
  <c r="I8" i="368"/>
  <c r="T7" i="368"/>
  <c r="S7" i="368"/>
  <c r="N7" i="368"/>
  <c r="O7" i="368"/>
  <c r="M7" i="368"/>
  <c r="J7" i="368"/>
  <c r="I7" i="368"/>
  <c r="AF6" i="368"/>
  <c r="Z6" i="368"/>
  <c r="X6" i="368"/>
  <c r="T6" i="368"/>
  <c r="S6" i="368"/>
  <c r="N6" i="368"/>
  <c r="O6" i="368"/>
  <c r="M6" i="368"/>
  <c r="J6" i="368"/>
  <c r="I6" i="368"/>
  <c r="AH5" i="368"/>
  <c r="AD6" i="368"/>
  <c r="T5" i="368"/>
  <c r="S5" i="368"/>
  <c r="N5" i="368"/>
  <c r="O5" i="368"/>
  <c r="M5" i="368"/>
  <c r="J5" i="368"/>
  <c r="I5" i="368"/>
  <c r="R54" i="367"/>
  <c r="L54" i="367"/>
  <c r="K54" i="367"/>
  <c r="H54" i="367"/>
  <c r="G54" i="367"/>
  <c r="F54" i="367"/>
  <c r="T54" i="367"/>
  <c r="E54" i="367"/>
  <c r="I54" i="367"/>
  <c r="T53" i="367"/>
  <c r="S53" i="367"/>
  <c r="N53" i="367"/>
  <c r="O53" i="367"/>
  <c r="M53" i="367"/>
  <c r="J53" i="367"/>
  <c r="I53" i="367"/>
  <c r="T52" i="367"/>
  <c r="S52" i="367"/>
  <c r="N52" i="367"/>
  <c r="O52" i="367"/>
  <c r="M52" i="367"/>
  <c r="J52" i="367"/>
  <c r="I52" i="367"/>
  <c r="T51" i="367"/>
  <c r="S51" i="367"/>
  <c r="N51" i="367"/>
  <c r="O51" i="367"/>
  <c r="M51" i="367"/>
  <c r="J51" i="367"/>
  <c r="I51" i="367"/>
  <c r="T50" i="367"/>
  <c r="S50" i="367"/>
  <c r="N50" i="367"/>
  <c r="O50" i="367"/>
  <c r="M50" i="367"/>
  <c r="J50" i="367"/>
  <c r="I50" i="367"/>
  <c r="T49" i="367"/>
  <c r="S49" i="367"/>
  <c r="N49" i="367"/>
  <c r="O49" i="367"/>
  <c r="M49" i="367"/>
  <c r="J49" i="367"/>
  <c r="I49" i="367"/>
  <c r="T48" i="367"/>
  <c r="S48" i="367"/>
  <c r="N48" i="367"/>
  <c r="O48" i="367"/>
  <c r="M48" i="367"/>
  <c r="J48" i="367"/>
  <c r="I48" i="367"/>
  <c r="T47" i="367"/>
  <c r="S47" i="367"/>
  <c r="N47" i="367"/>
  <c r="O47" i="367"/>
  <c r="M47" i="367"/>
  <c r="J47" i="367"/>
  <c r="I47" i="367"/>
  <c r="T46" i="367"/>
  <c r="S46" i="367"/>
  <c r="N46" i="367"/>
  <c r="O46" i="367"/>
  <c r="M46" i="367"/>
  <c r="J46" i="367"/>
  <c r="I46" i="367"/>
  <c r="T45" i="367"/>
  <c r="S45" i="367"/>
  <c r="N45" i="367"/>
  <c r="O45" i="367"/>
  <c r="M45" i="367"/>
  <c r="J45" i="367"/>
  <c r="I45" i="367"/>
  <c r="T44" i="367"/>
  <c r="S44" i="367"/>
  <c r="N44" i="367"/>
  <c r="O44" i="367"/>
  <c r="M44" i="367"/>
  <c r="J44" i="367"/>
  <c r="I44" i="367"/>
  <c r="T43" i="367"/>
  <c r="S43" i="367"/>
  <c r="N43" i="367"/>
  <c r="O43" i="367"/>
  <c r="M43" i="367"/>
  <c r="J43" i="367"/>
  <c r="I43" i="367"/>
  <c r="T42" i="367"/>
  <c r="S42" i="367"/>
  <c r="N42" i="367"/>
  <c r="O42" i="367"/>
  <c r="M42" i="367"/>
  <c r="J42" i="367"/>
  <c r="I42" i="367"/>
  <c r="T41" i="367"/>
  <c r="S41" i="367"/>
  <c r="N41" i="367"/>
  <c r="O41" i="367"/>
  <c r="M41" i="367"/>
  <c r="J41" i="367"/>
  <c r="I41" i="367"/>
  <c r="T40" i="367"/>
  <c r="S40" i="367"/>
  <c r="N40" i="367"/>
  <c r="O40" i="367"/>
  <c r="M40" i="367"/>
  <c r="J40" i="367"/>
  <c r="I40" i="367"/>
  <c r="T39" i="367"/>
  <c r="S39" i="367"/>
  <c r="N39" i="367"/>
  <c r="O39" i="367"/>
  <c r="M39" i="367"/>
  <c r="J39" i="367"/>
  <c r="I39" i="367"/>
  <c r="T38" i="367"/>
  <c r="S38" i="367"/>
  <c r="N38" i="367"/>
  <c r="O38" i="367"/>
  <c r="M38" i="367"/>
  <c r="J38" i="367"/>
  <c r="I38" i="367"/>
  <c r="T37" i="367"/>
  <c r="S37" i="367"/>
  <c r="N37" i="367"/>
  <c r="O37" i="367"/>
  <c r="M37" i="367"/>
  <c r="J37" i="367"/>
  <c r="I37" i="367"/>
  <c r="T36" i="367"/>
  <c r="S36" i="367"/>
  <c r="N36" i="367"/>
  <c r="O36" i="367"/>
  <c r="M36" i="367"/>
  <c r="J36" i="367"/>
  <c r="I36" i="367"/>
  <c r="T35" i="367"/>
  <c r="S35" i="367"/>
  <c r="N35" i="367"/>
  <c r="O35" i="367"/>
  <c r="M35" i="367"/>
  <c r="J35" i="367"/>
  <c r="I35" i="367"/>
  <c r="T34" i="367"/>
  <c r="S34" i="367"/>
  <c r="O34" i="367"/>
  <c r="J34" i="367"/>
  <c r="I34" i="367"/>
  <c r="T33" i="367"/>
  <c r="S33" i="367"/>
  <c r="O33" i="367"/>
  <c r="N33" i="367"/>
  <c r="M33" i="367"/>
  <c r="J33" i="367"/>
  <c r="I33" i="367"/>
  <c r="T32" i="367"/>
  <c r="S32" i="367"/>
  <c r="O32" i="367"/>
  <c r="N32" i="367"/>
  <c r="M32" i="367"/>
  <c r="J32" i="367"/>
  <c r="I32" i="367"/>
  <c r="T31" i="367"/>
  <c r="S31" i="367"/>
  <c r="O31" i="367"/>
  <c r="N31" i="367"/>
  <c r="M31" i="367"/>
  <c r="J31" i="367"/>
  <c r="I31" i="367"/>
  <c r="T30" i="367"/>
  <c r="S30" i="367"/>
  <c r="O30" i="367"/>
  <c r="N30" i="367"/>
  <c r="M30" i="367"/>
  <c r="J30" i="367"/>
  <c r="I30" i="367"/>
  <c r="T29" i="367"/>
  <c r="S29" i="367"/>
  <c r="N29" i="367"/>
  <c r="O29" i="367"/>
  <c r="M29" i="367"/>
  <c r="J29" i="367"/>
  <c r="I29" i="367"/>
  <c r="T28" i="367"/>
  <c r="S28" i="367"/>
  <c r="N28" i="367"/>
  <c r="O28" i="367"/>
  <c r="M28" i="367"/>
  <c r="J28" i="367"/>
  <c r="I28" i="367"/>
  <c r="T27" i="367"/>
  <c r="S27" i="367"/>
  <c r="N27" i="367"/>
  <c r="O27" i="367"/>
  <c r="M27" i="367"/>
  <c r="J27" i="367"/>
  <c r="I27" i="367"/>
  <c r="T26" i="367"/>
  <c r="S26" i="367"/>
  <c r="N26" i="367"/>
  <c r="O26" i="367"/>
  <c r="M26" i="367"/>
  <c r="J26" i="367"/>
  <c r="I26" i="367"/>
  <c r="T25" i="367"/>
  <c r="S25" i="367"/>
  <c r="O25" i="367"/>
  <c r="N25" i="367"/>
  <c r="M25" i="367"/>
  <c r="J25" i="367"/>
  <c r="I25" i="367"/>
  <c r="T24" i="367"/>
  <c r="S24" i="367"/>
  <c r="O24" i="367"/>
  <c r="N24" i="367"/>
  <c r="M24" i="367"/>
  <c r="J24" i="367"/>
  <c r="I24" i="367"/>
  <c r="T23" i="367"/>
  <c r="S23" i="367"/>
  <c r="N23" i="367"/>
  <c r="O23" i="367"/>
  <c r="M23" i="367"/>
  <c r="J23" i="367"/>
  <c r="I23" i="367"/>
  <c r="T22" i="367"/>
  <c r="S22" i="367"/>
  <c r="O22" i="367"/>
  <c r="N22" i="367"/>
  <c r="M22" i="367"/>
  <c r="J22" i="367"/>
  <c r="I22" i="367"/>
  <c r="T21" i="367"/>
  <c r="S21" i="367"/>
  <c r="O21" i="367"/>
  <c r="N21" i="367"/>
  <c r="M21" i="367"/>
  <c r="J21" i="367"/>
  <c r="I21" i="367"/>
  <c r="T20" i="367"/>
  <c r="S20" i="367"/>
  <c r="O20" i="367"/>
  <c r="J20" i="367"/>
  <c r="I20" i="367"/>
  <c r="T19" i="367"/>
  <c r="S19" i="367"/>
  <c r="N19" i="367"/>
  <c r="O19" i="367"/>
  <c r="M19" i="367"/>
  <c r="J19" i="367"/>
  <c r="I19" i="367"/>
  <c r="T18" i="367"/>
  <c r="S18" i="367"/>
  <c r="N18" i="367"/>
  <c r="O18" i="367"/>
  <c r="M18" i="367"/>
  <c r="J18" i="367"/>
  <c r="I18" i="367"/>
  <c r="T17" i="367"/>
  <c r="S17" i="367"/>
  <c r="N17" i="367"/>
  <c r="O17" i="367"/>
  <c r="M17" i="367"/>
  <c r="J17" i="367"/>
  <c r="I17" i="367"/>
  <c r="T16" i="367"/>
  <c r="S16" i="367"/>
  <c r="N16" i="367"/>
  <c r="O16" i="367"/>
  <c r="M16" i="367"/>
  <c r="J16" i="367"/>
  <c r="I16" i="367"/>
  <c r="T15" i="367"/>
  <c r="S15" i="367"/>
  <c r="N15" i="367"/>
  <c r="O15" i="367"/>
  <c r="M15" i="367"/>
  <c r="J15" i="367"/>
  <c r="I15" i="367"/>
  <c r="T14" i="367"/>
  <c r="S14" i="367"/>
  <c r="N14" i="367"/>
  <c r="O14" i="367"/>
  <c r="M14" i="367"/>
  <c r="J14" i="367"/>
  <c r="I14" i="367"/>
  <c r="T13" i="367"/>
  <c r="S13" i="367"/>
  <c r="N13" i="367"/>
  <c r="O13" i="367"/>
  <c r="M13" i="367"/>
  <c r="J13" i="367"/>
  <c r="I13" i="367"/>
  <c r="T12" i="367"/>
  <c r="S12" i="367"/>
  <c r="N12" i="367"/>
  <c r="O12" i="367"/>
  <c r="M12" i="367"/>
  <c r="J12" i="367"/>
  <c r="I12" i="367"/>
  <c r="T11" i="367"/>
  <c r="S11" i="367"/>
  <c r="N11" i="367"/>
  <c r="O11" i="367"/>
  <c r="M11" i="367"/>
  <c r="J11" i="367"/>
  <c r="I11" i="367"/>
  <c r="T10" i="367"/>
  <c r="S10" i="367"/>
  <c r="N10" i="367"/>
  <c r="O10" i="367"/>
  <c r="M10" i="367"/>
  <c r="J10" i="367"/>
  <c r="I10" i="367"/>
  <c r="T9" i="367"/>
  <c r="S9" i="367"/>
  <c r="N9" i="367"/>
  <c r="O9" i="367"/>
  <c r="M9" i="367"/>
  <c r="J9" i="367"/>
  <c r="I9" i="367"/>
  <c r="T8" i="367"/>
  <c r="S8" i="367"/>
  <c r="N8" i="367"/>
  <c r="O8" i="367"/>
  <c r="M8" i="367"/>
  <c r="J8" i="367"/>
  <c r="I8" i="367"/>
  <c r="T7" i="367"/>
  <c r="S7" i="367"/>
  <c r="N7" i="367"/>
  <c r="O7" i="367"/>
  <c r="M7" i="367"/>
  <c r="J7" i="367"/>
  <c r="I7" i="367"/>
  <c r="T6" i="367"/>
  <c r="AG5" i="367"/>
  <c r="S6" i="367"/>
  <c r="N6" i="367"/>
  <c r="O6" i="367"/>
  <c r="M6" i="367"/>
  <c r="J6" i="367"/>
  <c r="I6" i="367"/>
  <c r="AH5" i="367"/>
  <c r="AD6" i="367"/>
  <c r="T5" i="367"/>
  <c r="S5" i="367"/>
  <c r="N5" i="367"/>
  <c r="O5" i="367"/>
  <c r="M5" i="367"/>
  <c r="J5" i="367"/>
  <c r="I5" i="367"/>
  <c r="AI5" i="366"/>
  <c r="R54" i="366"/>
  <c r="L54" i="366"/>
  <c r="K54" i="366"/>
  <c r="H54" i="366"/>
  <c r="G54" i="366"/>
  <c r="F54" i="366"/>
  <c r="P24" i="366"/>
  <c r="T54" i="366"/>
  <c r="E54" i="366"/>
  <c r="M54" i="366"/>
  <c r="T53" i="366"/>
  <c r="S53" i="366"/>
  <c r="N53" i="366"/>
  <c r="O53" i="366"/>
  <c r="M53" i="366"/>
  <c r="J53" i="366"/>
  <c r="I53" i="366"/>
  <c r="T52" i="366"/>
  <c r="S52" i="366"/>
  <c r="N52" i="366"/>
  <c r="O52" i="366"/>
  <c r="M52" i="366"/>
  <c r="J52" i="366"/>
  <c r="I52" i="366"/>
  <c r="T51" i="366"/>
  <c r="S51" i="366"/>
  <c r="N51" i="366"/>
  <c r="O51" i="366"/>
  <c r="M51" i="366"/>
  <c r="J51" i="366"/>
  <c r="I51" i="366"/>
  <c r="T50" i="366"/>
  <c r="S50" i="366"/>
  <c r="N50" i="366"/>
  <c r="O50" i="366"/>
  <c r="M50" i="366"/>
  <c r="J50" i="366"/>
  <c r="I50" i="366"/>
  <c r="T49" i="366"/>
  <c r="S49" i="366"/>
  <c r="N49" i="366"/>
  <c r="O49" i="366"/>
  <c r="M49" i="366"/>
  <c r="J49" i="366"/>
  <c r="I49" i="366"/>
  <c r="T48" i="366"/>
  <c r="S48" i="366"/>
  <c r="N48" i="366"/>
  <c r="O48" i="366"/>
  <c r="M48" i="366"/>
  <c r="J48" i="366"/>
  <c r="I48" i="366"/>
  <c r="T47" i="366"/>
  <c r="S47" i="366"/>
  <c r="N47" i="366"/>
  <c r="O47" i="366"/>
  <c r="M47" i="366"/>
  <c r="J47" i="366"/>
  <c r="I47" i="366"/>
  <c r="T46" i="366"/>
  <c r="S46" i="366"/>
  <c r="N46" i="366"/>
  <c r="O46" i="366"/>
  <c r="M46" i="366"/>
  <c r="J46" i="366"/>
  <c r="I46" i="366"/>
  <c r="T45" i="366"/>
  <c r="S45" i="366"/>
  <c r="N45" i="366"/>
  <c r="O45" i="366"/>
  <c r="M45" i="366"/>
  <c r="J45" i="366"/>
  <c r="I45" i="366"/>
  <c r="T44" i="366"/>
  <c r="S44" i="366"/>
  <c r="N44" i="366"/>
  <c r="O44" i="366"/>
  <c r="M44" i="366"/>
  <c r="J44" i="366"/>
  <c r="I44" i="366"/>
  <c r="T43" i="366"/>
  <c r="S43" i="366"/>
  <c r="N43" i="366"/>
  <c r="O43" i="366"/>
  <c r="M43" i="366"/>
  <c r="J43" i="366"/>
  <c r="I43" i="366"/>
  <c r="T42" i="366"/>
  <c r="S42" i="366"/>
  <c r="N42" i="366"/>
  <c r="O42" i="366"/>
  <c r="M42" i="366"/>
  <c r="J42" i="366"/>
  <c r="I42" i="366"/>
  <c r="T41" i="366"/>
  <c r="S41" i="366"/>
  <c r="N41" i="366"/>
  <c r="O41" i="366"/>
  <c r="M41" i="366"/>
  <c r="J41" i="366"/>
  <c r="I41" i="366"/>
  <c r="T40" i="366"/>
  <c r="S40" i="366"/>
  <c r="N40" i="366"/>
  <c r="O40" i="366"/>
  <c r="M40" i="366"/>
  <c r="J40" i="366"/>
  <c r="I40" i="366"/>
  <c r="T39" i="366"/>
  <c r="S39" i="366"/>
  <c r="N39" i="366"/>
  <c r="O39" i="366"/>
  <c r="M39" i="366"/>
  <c r="J39" i="366"/>
  <c r="I39" i="366"/>
  <c r="T38" i="366"/>
  <c r="S38" i="366"/>
  <c r="N38" i="366"/>
  <c r="O38" i="366"/>
  <c r="M38" i="366"/>
  <c r="J38" i="366"/>
  <c r="I38" i="366"/>
  <c r="T37" i="366"/>
  <c r="S37" i="366"/>
  <c r="N37" i="366"/>
  <c r="O37" i="366"/>
  <c r="M37" i="366"/>
  <c r="J37" i="366"/>
  <c r="I37" i="366"/>
  <c r="T36" i="366"/>
  <c r="S36" i="366"/>
  <c r="N36" i="366"/>
  <c r="O36" i="366"/>
  <c r="M36" i="366"/>
  <c r="J36" i="366"/>
  <c r="I36" i="366"/>
  <c r="T35" i="366"/>
  <c r="S35" i="366"/>
  <c r="N35" i="366"/>
  <c r="O35" i="366"/>
  <c r="M35" i="366"/>
  <c r="J35" i="366"/>
  <c r="I35" i="366"/>
  <c r="T34" i="366"/>
  <c r="S34" i="366"/>
  <c r="O34" i="366"/>
  <c r="J34" i="366"/>
  <c r="I34" i="366"/>
  <c r="T33" i="366"/>
  <c r="S33" i="366"/>
  <c r="O33" i="366"/>
  <c r="N33" i="366"/>
  <c r="M33" i="366"/>
  <c r="J33" i="366"/>
  <c r="I33" i="366"/>
  <c r="T32" i="366"/>
  <c r="S32" i="366"/>
  <c r="O32" i="366"/>
  <c r="N32" i="366"/>
  <c r="M32" i="366"/>
  <c r="J32" i="366"/>
  <c r="I32" i="366"/>
  <c r="T31" i="366"/>
  <c r="S31" i="366"/>
  <c r="N31" i="366"/>
  <c r="O31" i="366"/>
  <c r="M31" i="366"/>
  <c r="J31" i="366"/>
  <c r="I31" i="366"/>
  <c r="T30" i="366"/>
  <c r="S30" i="366"/>
  <c r="N30" i="366"/>
  <c r="O30" i="366"/>
  <c r="M30" i="366"/>
  <c r="J30" i="366"/>
  <c r="I30" i="366"/>
  <c r="T29" i="366"/>
  <c r="S29" i="366"/>
  <c r="N29" i="366"/>
  <c r="O29" i="366"/>
  <c r="M29" i="366"/>
  <c r="J29" i="366"/>
  <c r="I29" i="366"/>
  <c r="T28" i="366"/>
  <c r="S28" i="366"/>
  <c r="N28" i="366"/>
  <c r="O28" i="366"/>
  <c r="M28" i="366"/>
  <c r="J28" i="366"/>
  <c r="I28" i="366"/>
  <c r="T27" i="366"/>
  <c r="S27" i="366"/>
  <c r="N27" i="366"/>
  <c r="O27" i="366"/>
  <c r="M27" i="366"/>
  <c r="J27" i="366"/>
  <c r="I27" i="366"/>
  <c r="T26" i="366"/>
  <c r="S26" i="366"/>
  <c r="N26" i="366"/>
  <c r="O26" i="366"/>
  <c r="M26" i="366"/>
  <c r="J26" i="366"/>
  <c r="I26" i="366"/>
  <c r="T25" i="366"/>
  <c r="S25" i="366"/>
  <c r="O25" i="366"/>
  <c r="N25" i="366"/>
  <c r="M25" i="366"/>
  <c r="J25" i="366"/>
  <c r="I25" i="366"/>
  <c r="T24" i="366"/>
  <c r="S24" i="366"/>
  <c r="O24" i="366"/>
  <c r="N24" i="366"/>
  <c r="M24" i="366"/>
  <c r="J24" i="366"/>
  <c r="I24" i="366"/>
  <c r="T23" i="366"/>
  <c r="S23" i="366"/>
  <c r="N23" i="366"/>
  <c r="O23" i="366"/>
  <c r="M23" i="366"/>
  <c r="J23" i="366"/>
  <c r="I23" i="366"/>
  <c r="T22" i="366"/>
  <c r="S22" i="366"/>
  <c r="N22" i="366"/>
  <c r="O22" i="366"/>
  <c r="M22" i="366"/>
  <c r="J22" i="366"/>
  <c r="I22" i="366"/>
  <c r="T21" i="366"/>
  <c r="S21" i="366"/>
  <c r="N21" i="366"/>
  <c r="O21" i="366"/>
  <c r="M21" i="366"/>
  <c r="J21" i="366"/>
  <c r="I21" i="366"/>
  <c r="T20" i="366"/>
  <c r="S20" i="366"/>
  <c r="O20" i="366"/>
  <c r="J20" i="366"/>
  <c r="I20" i="366"/>
  <c r="T19" i="366"/>
  <c r="S19" i="366"/>
  <c r="O19" i="366"/>
  <c r="N19" i="366"/>
  <c r="M19" i="366"/>
  <c r="J19" i="366"/>
  <c r="I19" i="366"/>
  <c r="T18" i="366"/>
  <c r="S18" i="366"/>
  <c r="N18" i="366"/>
  <c r="O18" i="366"/>
  <c r="M18" i="366"/>
  <c r="J18" i="366"/>
  <c r="I18" i="366"/>
  <c r="T17" i="366"/>
  <c r="S17" i="366"/>
  <c r="N17" i="366"/>
  <c r="O17" i="366"/>
  <c r="M17" i="366"/>
  <c r="J17" i="366"/>
  <c r="I17" i="366"/>
  <c r="T16" i="366"/>
  <c r="S16" i="366"/>
  <c r="N16" i="366"/>
  <c r="O16" i="366"/>
  <c r="M16" i="366"/>
  <c r="J16" i="366"/>
  <c r="I16" i="366"/>
  <c r="T15" i="366"/>
  <c r="S15" i="366"/>
  <c r="N15" i="366"/>
  <c r="O15" i="366"/>
  <c r="M15" i="366"/>
  <c r="J15" i="366"/>
  <c r="I15" i="366"/>
  <c r="T14" i="366"/>
  <c r="S14" i="366"/>
  <c r="N14" i="366"/>
  <c r="O14" i="366"/>
  <c r="M14" i="366"/>
  <c r="J14" i="366"/>
  <c r="I14" i="366"/>
  <c r="T13" i="366"/>
  <c r="S13" i="366"/>
  <c r="N13" i="366"/>
  <c r="O13" i="366"/>
  <c r="M13" i="366"/>
  <c r="J13" i="366"/>
  <c r="I13" i="366"/>
  <c r="T12" i="366"/>
  <c r="S12" i="366"/>
  <c r="N12" i="366"/>
  <c r="O12" i="366"/>
  <c r="M12" i="366"/>
  <c r="J12" i="366"/>
  <c r="I12" i="366"/>
  <c r="T11" i="366"/>
  <c r="S11" i="366"/>
  <c r="N11" i="366"/>
  <c r="O11" i="366"/>
  <c r="M11" i="366"/>
  <c r="J11" i="366"/>
  <c r="I11" i="366"/>
  <c r="T10" i="366"/>
  <c r="AC5" i="366"/>
  <c r="S10" i="366"/>
  <c r="O10" i="366"/>
  <c r="N10" i="366"/>
  <c r="M10" i="366"/>
  <c r="J10" i="366"/>
  <c r="I10" i="366"/>
  <c r="T9" i="366"/>
  <c r="S9" i="366"/>
  <c r="N9" i="366"/>
  <c r="O9" i="366"/>
  <c r="M9" i="366"/>
  <c r="J9" i="366"/>
  <c r="I9" i="366"/>
  <c r="T8" i="366"/>
  <c r="S8" i="366"/>
  <c r="N8" i="366"/>
  <c r="O8" i="366"/>
  <c r="M8" i="366"/>
  <c r="J8" i="366"/>
  <c r="I8" i="366"/>
  <c r="T7" i="366"/>
  <c r="S7" i="366"/>
  <c r="N7" i="366"/>
  <c r="O7" i="366"/>
  <c r="M7" i="366"/>
  <c r="J7" i="366"/>
  <c r="I7" i="366"/>
  <c r="T6" i="366"/>
  <c r="S6" i="366"/>
  <c r="N6" i="366"/>
  <c r="O6" i="366"/>
  <c r="M6" i="366"/>
  <c r="J6" i="366"/>
  <c r="I6" i="366"/>
  <c r="AH5" i="366"/>
  <c r="AF6" i="366"/>
  <c r="AH6" i="366"/>
  <c r="AB6" i="366"/>
  <c r="AG5" i="366"/>
  <c r="T5" i="366"/>
  <c r="S5" i="366"/>
  <c r="N5" i="366"/>
  <c r="O5" i="366"/>
  <c r="M5" i="366"/>
  <c r="J5" i="366"/>
  <c r="I5" i="366"/>
  <c r="R54" i="365"/>
  <c r="L54" i="365"/>
  <c r="K54" i="365"/>
  <c r="H54" i="365"/>
  <c r="G54" i="365"/>
  <c r="F54" i="365"/>
  <c r="T54" i="365"/>
  <c r="E54" i="365"/>
  <c r="I54" i="365"/>
  <c r="T53" i="365"/>
  <c r="S53" i="365"/>
  <c r="N53" i="365"/>
  <c r="O53" i="365"/>
  <c r="M53" i="365"/>
  <c r="J53" i="365"/>
  <c r="I53" i="365"/>
  <c r="T52" i="365"/>
  <c r="S52" i="365"/>
  <c r="N52" i="365"/>
  <c r="O52" i="365"/>
  <c r="M52" i="365"/>
  <c r="J52" i="365"/>
  <c r="I52" i="365"/>
  <c r="T51" i="365"/>
  <c r="S51" i="365"/>
  <c r="N51" i="365"/>
  <c r="O51" i="365"/>
  <c r="M51" i="365"/>
  <c r="J51" i="365"/>
  <c r="I51" i="365"/>
  <c r="T50" i="365"/>
  <c r="S50" i="365"/>
  <c r="N50" i="365"/>
  <c r="O50" i="365"/>
  <c r="M50" i="365"/>
  <c r="J50" i="365"/>
  <c r="I50" i="365"/>
  <c r="T49" i="365"/>
  <c r="S49" i="365"/>
  <c r="N49" i="365"/>
  <c r="O49" i="365"/>
  <c r="M49" i="365"/>
  <c r="J49" i="365"/>
  <c r="I49" i="365"/>
  <c r="T48" i="365"/>
  <c r="S48" i="365"/>
  <c r="N48" i="365"/>
  <c r="O48" i="365"/>
  <c r="M48" i="365"/>
  <c r="J48" i="365"/>
  <c r="I48" i="365"/>
  <c r="T47" i="365"/>
  <c r="S47" i="365"/>
  <c r="N47" i="365"/>
  <c r="O47" i="365"/>
  <c r="M47" i="365"/>
  <c r="J47" i="365"/>
  <c r="I47" i="365"/>
  <c r="T46" i="365"/>
  <c r="S46" i="365"/>
  <c r="N46" i="365"/>
  <c r="O46" i="365"/>
  <c r="M46" i="365"/>
  <c r="J46" i="365"/>
  <c r="I46" i="365"/>
  <c r="T45" i="365"/>
  <c r="S45" i="365"/>
  <c r="N45" i="365"/>
  <c r="O45" i="365"/>
  <c r="M45" i="365"/>
  <c r="J45" i="365"/>
  <c r="I45" i="365"/>
  <c r="T44" i="365"/>
  <c r="S44" i="365"/>
  <c r="N44" i="365"/>
  <c r="O44" i="365"/>
  <c r="M44" i="365"/>
  <c r="J44" i="365"/>
  <c r="I44" i="365"/>
  <c r="T43" i="365"/>
  <c r="S43" i="365"/>
  <c r="N43" i="365"/>
  <c r="O43" i="365"/>
  <c r="M43" i="365"/>
  <c r="J43" i="365"/>
  <c r="I43" i="365"/>
  <c r="T42" i="365"/>
  <c r="S42" i="365"/>
  <c r="N42" i="365"/>
  <c r="O42" i="365"/>
  <c r="M42" i="365"/>
  <c r="J42" i="365"/>
  <c r="I42" i="365"/>
  <c r="T41" i="365"/>
  <c r="S41" i="365"/>
  <c r="O41" i="365"/>
  <c r="N41" i="365"/>
  <c r="M41" i="365"/>
  <c r="J41" i="365"/>
  <c r="I41" i="365"/>
  <c r="T40" i="365"/>
  <c r="S40" i="365"/>
  <c r="N40" i="365"/>
  <c r="O40" i="365"/>
  <c r="M40" i="365"/>
  <c r="J40" i="365"/>
  <c r="I40" i="365"/>
  <c r="T39" i="365"/>
  <c r="S39" i="365"/>
  <c r="N39" i="365"/>
  <c r="O39" i="365"/>
  <c r="M39" i="365"/>
  <c r="J39" i="365"/>
  <c r="I39" i="365"/>
  <c r="T38" i="365"/>
  <c r="S38" i="365"/>
  <c r="N38" i="365"/>
  <c r="O38" i="365"/>
  <c r="M38" i="365"/>
  <c r="J38" i="365"/>
  <c r="I38" i="365"/>
  <c r="T37" i="365"/>
  <c r="S37" i="365"/>
  <c r="N37" i="365"/>
  <c r="O37" i="365"/>
  <c r="M37" i="365"/>
  <c r="J37" i="365"/>
  <c r="I37" i="365"/>
  <c r="T36" i="365"/>
  <c r="S36" i="365"/>
  <c r="N36" i="365"/>
  <c r="O36" i="365"/>
  <c r="M36" i="365"/>
  <c r="J36" i="365"/>
  <c r="I36" i="365"/>
  <c r="T35" i="365"/>
  <c r="S35" i="365"/>
  <c r="N35" i="365"/>
  <c r="O35" i="365"/>
  <c r="M35" i="365"/>
  <c r="J35" i="365"/>
  <c r="I35" i="365"/>
  <c r="T34" i="365"/>
  <c r="S34" i="365"/>
  <c r="O34" i="365"/>
  <c r="J34" i="365"/>
  <c r="I34" i="365"/>
  <c r="T33" i="365"/>
  <c r="S33" i="365"/>
  <c r="N33" i="365"/>
  <c r="O33" i="365"/>
  <c r="M33" i="365"/>
  <c r="J33" i="365"/>
  <c r="I33" i="365"/>
  <c r="T32" i="365"/>
  <c r="S32" i="365"/>
  <c r="N32" i="365"/>
  <c r="O32" i="365"/>
  <c r="M32" i="365"/>
  <c r="J32" i="365"/>
  <c r="I32" i="365"/>
  <c r="T31" i="365"/>
  <c r="S31" i="365"/>
  <c r="O31" i="365"/>
  <c r="N31" i="365"/>
  <c r="M31" i="365"/>
  <c r="J31" i="365"/>
  <c r="I31" i="365"/>
  <c r="T30" i="365"/>
  <c r="S30" i="365"/>
  <c r="N30" i="365"/>
  <c r="O30" i="365"/>
  <c r="M30" i="365"/>
  <c r="J30" i="365"/>
  <c r="I30" i="365"/>
  <c r="T29" i="365"/>
  <c r="S29" i="365"/>
  <c r="N29" i="365"/>
  <c r="O29" i="365"/>
  <c r="M29" i="365"/>
  <c r="J29" i="365"/>
  <c r="I29" i="365"/>
  <c r="T28" i="365"/>
  <c r="S28" i="365"/>
  <c r="N28" i="365"/>
  <c r="O28" i="365"/>
  <c r="M28" i="365"/>
  <c r="J28" i="365"/>
  <c r="I28" i="365"/>
  <c r="T27" i="365"/>
  <c r="S27" i="365"/>
  <c r="N27" i="365"/>
  <c r="O27" i="365"/>
  <c r="M27" i="365"/>
  <c r="J27" i="365"/>
  <c r="I27" i="365"/>
  <c r="T26" i="365"/>
  <c r="S26" i="365"/>
  <c r="N26" i="365"/>
  <c r="O26" i="365"/>
  <c r="M26" i="365"/>
  <c r="J26" i="365"/>
  <c r="I26" i="365"/>
  <c r="T25" i="365"/>
  <c r="S25" i="365"/>
  <c r="N25" i="365"/>
  <c r="O25" i="365"/>
  <c r="M25" i="365"/>
  <c r="J25" i="365"/>
  <c r="I25" i="365"/>
  <c r="T24" i="365"/>
  <c r="S24" i="365"/>
  <c r="N24" i="365"/>
  <c r="O24" i="365"/>
  <c r="M24" i="365"/>
  <c r="J24" i="365"/>
  <c r="I24" i="365"/>
  <c r="T23" i="365"/>
  <c r="S23" i="365"/>
  <c r="N23" i="365"/>
  <c r="O23" i="365"/>
  <c r="M23" i="365"/>
  <c r="J23" i="365"/>
  <c r="I23" i="365"/>
  <c r="T22" i="365"/>
  <c r="S22" i="365"/>
  <c r="N22" i="365"/>
  <c r="O22" i="365"/>
  <c r="M22" i="365"/>
  <c r="J22" i="365"/>
  <c r="I22" i="365"/>
  <c r="T21" i="365"/>
  <c r="S21" i="365"/>
  <c r="N21" i="365"/>
  <c r="O21" i="365"/>
  <c r="M21" i="365"/>
  <c r="J21" i="365"/>
  <c r="I21" i="365"/>
  <c r="T20" i="365"/>
  <c r="S20" i="365"/>
  <c r="O20" i="365"/>
  <c r="J20" i="365"/>
  <c r="I20" i="365"/>
  <c r="T19" i="365"/>
  <c r="S19" i="365"/>
  <c r="N19" i="365"/>
  <c r="O19" i="365"/>
  <c r="M19" i="365"/>
  <c r="J19" i="365"/>
  <c r="I19" i="365"/>
  <c r="T18" i="365"/>
  <c r="S18" i="365"/>
  <c r="N18" i="365"/>
  <c r="O18" i="365"/>
  <c r="M18" i="365"/>
  <c r="J18" i="365"/>
  <c r="I18" i="365"/>
  <c r="T17" i="365"/>
  <c r="S17" i="365"/>
  <c r="N17" i="365"/>
  <c r="O17" i="365"/>
  <c r="M17" i="365"/>
  <c r="J17" i="365"/>
  <c r="I17" i="365"/>
  <c r="T16" i="365"/>
  <c r="S16" i="365"/>
  <c r="N16" i="365"/>
  <c r="O16" i="365"/>
  <c r="M16" i="365"/>
  <c r="J16" i="365"/>
  <c r="I16" i="365"/>
  <c r="T15" i="365"/>
  <c r="S15" i="365"/>
  <c r="N15" i="365"/>
  <c r="O15" i="365"/>
  <c r="M15" i="365"/>
  <c r="J15" i="365"/>
  <c r="I15" i="365"/>
  <c r="T14" i="365"/>
  <c r="S14" i="365"/>
  <c r="N14" i="365"/>
  <c r="O14" i="365"/>
  <c r="M14" i="365"/>
  <c r="J14" i="365"/>
  <c r="I14" i="365"/>
  <c r="T13" i="365"/>
  <c r="S13" i="365"/>
  <c r="N13" i="365"/>
  <c r="O13" i="365"/>
  <c r="M13" i="365"/>
  <c r="J13" i="365"/>
  <c r="I13" i="365"/>
  <c r="T12" i="365"/>
  <c r="S12" i="365"/>
  <c r="N12" i="365"/>
  <c r="O12" i="365"/>
  <c r="M12" i="365"/>
  <c r="J12" i="365"/>
  <c r="I12" i="365"/>
  <c r="T11" i="365"/>
  <c r="S11" i="365"/>
  <c r="N11" i="365"/>
  <c r="O11" i="365"/>
  <c r="M11" i="365"/>
  <c r="J11" i="365"/>
  <c r="I11" i="365"/>
  <c r="T10" i="365"/>
  <c r="S10" i="365"/>
  <c r="N10" i="365"/>
  <c r="O10" i="365"/>
  <c r="M10" i="365"/>
  <c r="J10" i="365"/>
  <c r="I10" i="365"/>
  <c r="T9" i="365"/>
  <c r="S9" i="365"/>
  <c r="N9" i="365"/>
  <c r="O9" i="365"/>
  <c r="M9" i="365"/>
  <c r="J9" i="365"/>
  <c r="I9" i="365"/>
  <c r="T8" i="365"/>
  <c r="S8" i="365"/>
  <c r="N8" i="365"/>
  <c r="O8" i="365"/>
  <c r="M8" i="365"/>
  <c r="J8" i="365"/>
  <c r="I8" i="365"/>
  <c r="T7" i="365"/>
  <c r="S7" i="365"/>
  <c r="N7" i="365"/>
  <c r="O7" i="365"/>
  <c r="M7" i="365"/>
  <c r="J7" i="365"/>
  <c r="I7" i="365"/>
  <c r="T6" i="365"/>
  <c r="S6" i="365"/>
  <c r="N6" i="365"/>
  <c r="O6" i="365"/>
  <c r="M6" i="365"/>
  <c r="J6" i="365"/>
  <c r="I6" i="365"/>
  <c r="AH5" i="365"/>
  <c r="AF6" i="365"/>
  <c r="AG5" i="365"/>
  <c r="T5" i="365"/>
  <c r="AE5" i="365"/>
  <c r="S5" i="365"/>
  <c r="O5" i="365"/>
  <c r="N5" i="365"/>
  <c r="M5" i="365"/>
  <c r="J5" i="365"/>
  <c r="I5" i="365"/>
  <c r="R54" i="364"/>
  <c r="L54" i="364"/>
  <c r="K54" i="364"/>
  <c r="M54" i="364"/>
  <c r="H54" i="364"/>
  <c r="J54" i="364"/>
  <c r="G54" i="364"/>
  <c r="F54" i="364"/>
  <c r="T54" i="364"/>
  <c r="E54" i="364"/>
  <c r="T53" i="364"/>
  <c r="S53" i="364"/>
  <c r="N53" i="364"/>
  <c r="O53" i="364"/>
  <c r="M53" i="364"/>
  <c r="J53" i="364"/>
  <c r="I53" i="364"/>
  <c r="T52" i="364"/>
  <c r="S52" i="364"/>
  <c r="N52" i="364"/>
  <c r="O52" i="364"/>
  <c r="M52" i="364"/>
  <c r="J52" i="364"/>
  <c r="I52" i="364"/>
  <c r="T51" i="364"/>
  <c r="S51" i="364"/>
  <c r="N51" i="364"/>
  <c r="O51" i="364"/>
  <c r="M51" i="364"/>
  <c r="J51" i="364"/>
  <c r="I51" i="364"/>
  <c r="T50" i="364"/>
  <c r="S50" i="364"/>
  <c r="N50" i="364"/>
  <c r="O50" i="364"/>
  <c r="M50" i="364"/>
  <c r="J50" i="364"/>
  <c r="I50" i="364"/>
  <c r="T49" i="364"/>
  <c r="S49" i="364"/>
  <c r="N49" i="364"/>
  <c r="O49" i="364"/>
  <c r="M49" i="364"/>
  <c r="J49" i="364"/>
  <c r="I49" i="364"/>
  <c r="T48" i="364"/>
  <c r="S48" i="364"/>
  <c r="N48" i="364"/>
  <c r="O48" i="364"/>
  <c r="M48" i="364"/>
  <c r="J48" i="364"/>
  <c r="I48" i="364"/>
  <c r="T47" i="364"/>
  <c r="S47" i="364"/>
  <c r="N47" i="364"/>
  <c r="O47" i="364"/>
  <c r="M47" i="364"/>
  <c r="J47" i="364"/>
  <c r="I47" i="364"/>
  <c r="T46" i="364"/>
  <c r="S46" i="364"/>
  <c r="N46" i="364"/>
  <c r="O46" i="364"/>
  <c r="M46" i="364"/>
  <c r="J46" i="364"/>
  <c r="I46" i="364"/>
  <c r="T45" i="364"/>
  <c r="S45" i="364"/>
  <c r="N45" i="364"/>
  <c r="O45" i="364"/>
  <c r="M45" i="364"/>
  <c r="J45" i="364"/>
  <c r="I45" i="364"/>
  <c r="T44" i="364"/>
  <c r="S44" i="364"/>
  <c r="N44" i="364"/>
  <c r="O44" i="364"/>
  <c r="M44" i="364"/>
  <c r="J44" i="364"/>
  <c r="I44" i="364"/>
  <c r="T43" i="364"/>
  <c r="S43" i="364"/>
  <c r="N43" i="364"/>
  <c r="O43" i="364"/>
  <c r="M43" i="364"/>
  <c r="J43" i="364"/>
  <c r="I43" i="364"/>
  <c r="T42" i="364"/>
  <c r="S42" i="364"/>
  <c r="N42" i="364"/>
  <c r="O42" i="364"/>
  <c r="M42" i="364"/>
  <c r="J42" i="364"/>
  <c r="I42" i="364"/>
  <c r="T41" i="364"/>
  <c r="S41" i="364"/>
  <c r="N41" i="364"/>
  <c r="O41" i="364"/>
  <c r="M41" i="364"/>
  <c r="J41" i="364"/>
  <c r="I41" i="364"/>
  <c r="T40" i="364"/>
  <c r="S40" i="364"/>
  <c r="N40" i="364"/>
  <c r="O40" i="364"/>
  <c r="M40" i="364"/>
  <c r="J40" i="364"/>
  <c r="I40" i="364"/>
  <c r="T39" i="364"/>
  <c r="S39" i="364"/>
  <c r="N39" i="364"/>
  <c r="O39" i="364"/>
  <c r="M39" i="364"/>
  <c r="J39" i="364"/>
  <c r="I39" i="364"/>
  <c r="T38" i="364"/>
  <c r="S38" i="364"/>
  <c r="N38" i="364"/>
  <c r="O38" i="364"/>
  <c r="M38" i="364"/>
  <c r="J38" i="364"/>
  <c r="I38" i="364"/>
  <c r="T37" i="364"/>
  <c r="S37" i="364"/>
  <c r="N37" i="364"/>
  <c r="O37" i="364"/>
  <c r="M37" i="364"/>
  <c r="J37" i="364"/>
  <c r="I37" i="364"/>
  <c r="T36" i="364"/>
  <c r="S36" i="364"/>
  <c r="N36" i="364"/>
  <c r="O36" i="364"/>
  <c r="M36" i="364"/>
  <c r="J36" i="364"/>
  <c r="I36" i="364"/>
  <c r="T35" i="364"/>
  <c r="S35" i="364"/>
  <c r="N35" i="364"/>
  <c r="O35" i="364"/>
  <c r="M35" i="364"/>
  <c r="J35" i="364"/>
  <c r="I35" i="364"/>
  <c r="T34" i="364"/>
  <c r="S34" i="364"/>
  <c r="O34" i="364"/>
  <c r="J34" i="364"/>
  <c r="I34" i="364"/>
  <c r="T33" i="364"/>
  <c r="S33" i="364"/>
  <c r="N33" i="364"/>
  <c r="O33" i="364"/>
  <c r="M33" i="364"/>
  <c r="J33" i="364"/>
  <c r="I33" i="364"/>
  <c r="T32" i="364"/>
  <c r="S32" i="364"/>
  <c r="N32" i="364"/>
  <c r="O32" i="364"/>
  <c r="M32" i="364"/>
  <c r="J32" i="364"/>
  <c r="I32" i="364"/>
  <c r="T31" i="364"/>
  <c r="S31" i="364"/>
  <c r="N31" i="364"/>
  <c r="O31" i="364"/>
  <c r="M31" i="364"/>
  <c r="J31" i="364"/>
  <c r="I31" i="364"/>
  <c r="T30" i="364"/>
  <c r="S30" i="364"/>
  <c r="N30" i="364"/>
  <c r="O30" i="364"/>
  <c r="M30" i="364"/>
  <c r="J30" i="364"/>
  <c r="I30" i="364"/>
  <c r="T29" i="364"/>
  <c r="S29" i="364"/>
  <c r="N29" i="364"/>
  <c r="O29" i="364"/>
  <c r="M29" i="364"/>
  <c r="J29" i="364"/>
  <c r="I29" i="364"/>
  <c r="T28" i="364"/>
  <c r="S28" i="364"/>
  <c r="N28" i="364"/>
  <c r="O28" i="364"/>
  <c r="M28" i="364"/>
  <c r="J28" i="364"/>
  <c r="I28" i="364"/>
  <c r="T27" i="364"/>
  <c r="S27" i="364"/>
  <c r="N27" i="364"/>
  <c r="O27" i="364"/>
  <c r="M27" i="364"/>
  <c r="J27" i="364"/>
  <c r="I27" i="364"/>
  <c r="T26" i="364"/>
  <c r="S26" i="364"/>
  <c r="N26" i="364"/>
  <c r="O26" i="364"/>
  <c r="M26" i="364"/>
  <c r="J26" i="364"/>
  <c r="I26" i="364"/>
  <c r="T25" i="364"/>
  <c r="S25" i="364"/>
  <c r="N25" i="364"/>
  <c r="O25" i="364"/>
  <c r="M25" i="364"/>
  <c r="J25" i="364"/>
  <c r="I25" i="364"/>
  <c r="T24" i="364"/>
  <c r="S24" i="364"/>
  <c r="N24" i="364"/>
  <c r="O24" i="364"/>
  <c r="M24" i="364"/>
  <c r="J24" i="364"/>
  <c r="I24" i="364"/>
  <c r="T23" i="364"/>
  <c r="S23" i="364"/>
  <c r="N23" i="364"/>
  <c r="O23" i="364"/>
  <c r="M23" i="364"/>
  <c r="J23" i="364"/>
  <c r="I23" i="364"/>
  <c r="T22" i="364"/>
  <c r="S22" i="364"/>
  <c r="N22" i="364"/>
  <c r="O22" i="364"/>
  <c r="M22" i="364"/>
  <c r="J22" i="364"/>
  <c r="I22" i="364"/>
  <c r="T21" i="364"/>
  <c r="S21" i="364"/>
  <c r="N21" i="364"/>
  <c r="O21" i="364"/>
  <c r="M21" i="364"/>
  <c r="J21" i="364"/>
  <c r="I21" i="364"/>
  <c r="T20" i="364"/>
  <c r="S20" i="364"/>
  <c r="O20" i="364"/>
  <c r="J20" i="364"/>
  <c r="I20" i="364"/>
  <c r="T19" i="364"/>
  <c r="S19" i="364"/>
  <c r="N19" i="364"/>
  <c r="O19" i="364"/>
  <c r="M19" i="364"/>
  <c r="J19" i="364"/>
  <c r="I19" i="364"/>
  <c r="T18" i="364"/>
  <c r="S18" i="364"/>
  <c r="N18" i="364"/>
  <c r="O18" i="364"/>
  <c r="M18" i="364"/>
  <c r="J18" i="364"/>
  <c r="I18" i="364"/>
  <c r="T17" i="364"/>
  <c r="S17" i="364"/>
  <c r="O17" i="364"/>
  <c r="N17" i="364"/>
  <c r="M17" i="364"/>
  <c r="J17" i="364"/>
  <c r="I17" i="364"/>
  <c r="T16" i="364"/>
  <c r="S16" i="364"/>
  <c r="N16" i="364"/>
  <c r="O16" i="364"/>
  <c r="M16" i="364"/>
  <c r="J16" i="364"/>
  <c r="I16" i="364"/>
  <c r="T15" i="364"/>
  <c r="S15" i="364"/>
  <c r="N15" i="364"/>
  <c r="O15" i="364"/>
  <c r="M15" i="364"/>
  <c r="J15" i="364"/>
  <c r="I15" i="364"/>
  <c r="T14" i="364"/>
  <c r="S14" i="364"/>
  <c r="N14" i="364"/>
  <c r="O14" i="364"/>
  <c r="M14" i="364"/>
  <c r="J14" i="364"/>
  <c r="I14" i="364"/>
  <c r="T13" i="364"/>
  <c r="S13" i="364"/>
  <c r="N13" i="364"/>
  <c r="O13" i="364"/>
  <c r="M13" i="364"/>
  <c r="J13" i="364"/>
  <c r="I13" i="364"/>
  <c r="T12" i="364"/>
  <c r="S12" i="364"/>
  <c r="N12" i="364"/>
  <c r="O12" i="364"/>
  <c r="M12" i="364"/>
  <c r="J12" i="364"/>
  <c r="I12" i="364"/>
  <c r="T11" i="364"/>
  <c r="S11" i="364"/>
  <c r="N11" i="364"/>
  <c r="O11" i="364"/>
  <c r="M11" i="364"/>
  <c r="J11" i="364"/>
  <c r="I11" i="364"/>
  <c r="T10" i="364"/>
  <c r="AC5" i="364"/>
  <c r="S10" i="364"/>
  <c r="N10" i="364"/>
  <c r="O10" i="364"/>
  <c r="M10" i="364"/>
  <c r="J10" i="364"/>
  <c r="I10" i="364"/>
  <c r="T9" i="364"/>
  <c r="S9" i="364"/>
  <c r="N9" i="364"/>
  <c r="O9" i="364"/>
  <c r="M9" i="364"/>
  <c r="J9" i="364"/>
  <c r="I9" i="364"/>
  <c r="T8" i="364"/>
  <c r="S8" i="364"/>
  <c r="N8" i="364"/>
  <c r="O8" i="364"/>
  <c r="M8" i="364"/>
  <c r="J8" i="364"/>
  <c r="I8" i="364"/>
  <c r="T7" i="364"/>
  <c r="S7" i="364"/>
  <c r="N7" i="364"/>
  <c r="O7" i="364"/>
  <c r="M7" i="364"/>
  <c r="J7" i="364"/>
  <c r="I7" i="364"/>
  <c r="T6" i="364"/>
  <c r="AG5" i="364"/>
  <c r="S6" i="364"/>
  <c r="N6" i="364"/>
  <c r="O6" i="364"/>
  <c r="M6" i="364"/>
  <c r="J6" i="364"/>
  <c r="I6" i="364"/>
  <c r="AH5" i="364"/>
  <c r="AF6" i="364"/>
  <c r="T5" i="364"/>
  <c r="AE5" i="364"/>
  <c r="S5" i="364"/>
  <c r="N5" i="364"/>
  <c r="O5" i="364"/>
  <c r="M5" i="364"/>
  <c r="J5" i="364"/>
  <c r="I5" i="364"/>
  <c r="AH5" i="362"/>
  <c r="AF6" i="362"/>
  <c r="R54" i="362"/>
  <c r="L54" i="362"/>
  <c r="K54" i="362"/>
  <c r="H54" i="362"/>
  <c r="G54" i="362"/>
  <c r="F54" i="362"/>
  <c r="P54" i="362"/>
  <c r="E54" i="362"/>
  <c r="I54" i="362"/>
  <c r="T53" i="362"/>
  <c r="S53" i="362"/>
  <c r="N53" i="362"/>
  <c r="O53" i="362"/>
  <c r="M53" i="362"/>
  <c r="J53" i="362"/>
  <c r="I53" i="362"/>
  <c r="T52" i="362"/>
  <c r="S52" i="362"/>
  <c r="N52" i="362"/>
  <c r="O52" i="362"/>
  <c r="M52" i="362"/>
  <c r="J52" i="362"/>
  <c r="I52" i="362"/>
  <c r="T51" i="362"/>
  <c r="S51" i="362"/>
  <c r="N51" i="362"/>
  <c r="O51" i="362"/>
  <c r="M51" i="362"/>
  <c r="J51" i="362"/>
  <c r="I51" i="362"/>
  <c r="T50" i="362"/>
  <c r="S50" i="362"/>
  <c r="N50" i="362"/>
  <c r="O50" i="362"/>
  <c r="M50" i="362"/>
  <c r="J50" i="362"/>
  <c r="I50" i="362"/>
  <c r="T49" i="362"/>
  <c r="S49" i="362"/>
  <c r="N49" i="362"/>
  <c r="O49" i="362"/>
  <c r="M49" i="362"/>
  <c r="J49" i="362"/>
  <c r="I49" i="362"/>
  <c r="T48" i="362"/>
  <c r="S48" i="362"/>
  <c r="N48" i="362"/>
  <c r="O48" i="362"/>
  <c r="M48" i="362"/>
  <c r="J48" i="362"/>
  <c r="I48" i="362"/>
  <c r="T47" i="362"/>
  <c r="S47" i="362"/>
  <c r="N47" i="362"/>
  <c r="O47" i="362"/>
  <c r="M47" i="362"/>
  <c r="J47" i="362"/>
  <c r="I47" i="362"/>
  <c r="T46" i="362"/>
  <c r="S46" i="362"/>
  <c r="N46" i="362"/>
  <c r="O46" i="362"/>
  <c r="M46" i="362"/>
  <c r="J46" i="362"/>
  <c r="I46" i="362"/>
  <c r="T45" i="362"/>
  <c r="S45" i="362"/>
  <c r="N45" i="362"/>
  <c r="O45" i="362"/>
  <c r="M45" i="362"/>
  <c r="J45" i="362"/>
  <c r="I45" i="362"/>
  <c r="T44" i="362"/>
  <c r="S44" i="362"/>
  <c r="N44" i="362"/>
  <c r="O44" i="362"/>
  <c r="M44" i="362"/>
  <c r="J44" i="362"/>
  <c r="I44" i="362"/>
  <c r="T43" i="362"/>
  <c r="S43" i="362"/>
  <c r="N43" i="362"/>
  <c r="O43" i="362"/>
  <c r="M43" i="362"/>
  <c r="J43" i="362"/>
  <c r="I43" i="362"/>
  <c r="T42" i="362"/>
  <c r="S42" i="362"/>
  <c r="N42" i="362"/>
  <c r="O42" i="362"/>
  <c r="M42" i="362"/>
  <c r="J42" i="362"/>
  <c r="I42" i="362"/>
  <c r="T41" i="362"/>
  <c r="S41" i="362"/>
  <c r="N41" i="362"/>
  <c r="O41" i="362"/>
  <c r="M41" i="362"/>
  <c r="J41" i="362"/>
  <c r="I41" i="362"/>
  <c r="T40" i="362"/>
  <c r="S40" i="362"/>
  <c r="N40" i="362"/>
  <c r="O40" i="362"/>
  <c r="M40" i="362"/>
  <c r="J40" i="362"/>
  <c r="I40" i="362"/>
  <c r="T39" i="362"/>
  <c r="S39" i="362"/>
  <c r="N39" i="362"/>
  <c r="O39" i="362"/>
  <c r="M39" i="362"/>
  <c r="J39" i="362"/>
  <c r="I39" i="362"/>
  <c r="T38" i="362"/>
  <c r="S38" i="362"/>
  <c r="N38" i="362"/>
  <c r="O38" i="362"/>
  <c r="M38" i="362"/>
  <c r="J38" i="362"/>
  <c r="I38" i="362"/>
  <c r="T37" i="362"/>
  <c r="S37" i="362"/>
  <c r="O37" i="362"/>
  <c r="N37" i="362"/>
  <c r="M37" i="362"/>
  <c r="J37" i="362"/>
  <c r="I37" i="362"/>
  <c r="T36" i="362"/>
  <c r="S36" i="362"/>
  <c r="N36" i="362"/>
  <c r="O36" i="362"/>
  <c r="M36" i="362"/>
  <c r="J36" i="362"/>
  <c r="I36" i="362"/>
  <c r="T35" i="362"/>
  <c r="S35" i="362"/>
  <c r="N35" i="362"/>
  <c r="O35" i="362"/>
  <c r="M35" i="362"/>
  <c r="J35" i="362"/>
  <c r="I35" i="362"/>
  <c r="T34" i="362"/>
  <c r="S34" i="362"/>
  <c r="O34" i="362"/>
  <c r="J34" i="362"/>
  <c r="I34" i="362"/>
  <c r="T33" i="362"/>
  <c r="S33" i="362"/>
  <c r="O33" i="362"/>
  <c r="N33" i="362"/>
  <c r="M33" i="362"/>
  <c r="J33" i="362"/>
  <c r="I33" i="362"/>
  <c r="T32" i="362"/>
  <c r="S32" i="362"/>
  <c r="N32" i="362"/>
  <c r="O32" i="362"/>
  <c r="M32" i="362"/>
  <c r="J32" i="362"/>
  <c r="I32" i="362"/>
  <c r="T31" i="362"/>
  <c r="S31" i="362"/>
  <c r="N31" i="362"/>
  <c r="O31" i="362"/>
  <c r="M31" i="362"/>
  <c r="J31" i="362"/>
  <c r="I31" i="362"/>
  <c r="T30" i="362"/>
  <c r="S30" i="362"/>
  <c r="N30" i="362"/>
  <c r="O30" i="362"/>
  <c r="M30" i="362"/>
  <c r="J30" i="362"/>
  <c r="I30" i="362"/>
  <c r="T29" i="362"/>
  <c r="S29" i="362"/>
  <c r="N29" i="362"/>
  <c r="O29" i="362"/>
  <c r="M29" i="362"/>
  <c r="J29" i="362"/>
  <c r="I29" i="362"/>
  <c r="T28" i="362"/>
  <c r="S28" i="362"/>
  <c r="N28" i="362"/>
  <c r="O28" i="362"/>
  <c r="M28" i="362"/>
  <c r="J28" i="362"/>
  <c r="I28" i="362"/>
  <c r="T27" i="362"/>
  <c r="S27" i="362"/>
  <c r="N27" i="362"/>
  <c r="O27" i="362"/>
  <c r="M27" i="362"/>
  <c r="J27" i="362"/>
  <c r="I27" i="362"/>
  <c r="T26" i="362"/>
  <c r="S26" i="362"/>
  <c r="N26" i="362"/>
  <c r="O26" i="362"/>
  <c r="M26" i="362"/>
  <c r="J26" i="362"/>
  <c r="I26" i="362"/>
  <c r="T25" i="362"/>
  <c r="S25" i="362"/>
  <c r="N25" i="362"/>
  <c r="O25" i="362"/>
  <c r="M25" i="362"/>
  <c r="J25" i="362"/>
  <c r="I25" i="362"/>
  <c r="T24" i="362"/>
  <c r="AG5" i="362"/>
  <c r="S24" i="362"/>
  <c r="N24" i="362"/>
  <c r="O24" i="362"/>
  <c r="M24" i="362"/>
  <c r="J24" i="362"/>
  <c r="I24" i="362"/>
  <c r="T23" i="362"/>
  <c r="S23" i="362"/>
  <c r="N23" i="362"/>
  <c r="O23" i="362"/>
  <c r="M23" i="362"/>
  <c r="J23" i="362"/>
  <c r="I23" i="362"/>
  <c r="T22" i="362"/>
  <c r="S22" i="362"/>
  <c r="N22" i="362"/>
  <c r="O22" i="362"/>
  <c r="M22" i="362"/>
  <c r="J22" i="362"/>
  <c r="I22" i="362"/>
  <c r="T21" i="362"/>
  <c r="S21" i="362"/>
  <c r="N21" i="362"/>
  <c r="O21" i="362"/>
  <c r="M21" i="362"/>
  <c r="J21" i="362"/>
  <c r="I21" i="362"/>
  <c r="T20" i="362"/>
  <c r="S20" i="362"/>
  <c r="O20" i="362"/>
  <c r="J20" i="362"/>
  <c r="I20" i="362"/>
  <c r="T19" i="362"/>
  <c r="S19" i="362"/>
  <c r="N19" i="362"/>
  <c r="O19" i="362"/>
  <c r="M19" i="362"/>
  <c r="J19" i="362"/>
  <c r="I19" i="362"/>
  <c r="T18" i="362"/>
  <c r="S18" i="362"/>
  <c r="N18" i="362"/>
  <c r="O18" i="362"/>
  <c r="M18" i="362"/>
  <c r="J18" i="362"/>
  <c r="I18" i="362"/>
  <c r="T17" i="362"/>
  <c r="S17" i="362"/>
  <c r="O17" i="362"/>
  <c r="N17" i="362"/>
  <c r="M17" i="362"/>
  <c r="J17" i="362"/>
  <c r="I17" i="362"/>
  <c r="T16" i="362"/>
  <c r="S16" i="362"/>
  <c r="N16" i="362"/>
  <c r="O16" i="362"/>
  <c r="M16" i="362"/>
  <c r="J16" i="362"/>
  <c r="I16" i="362"/>
  <c r="T15" i="362"/>
  <c r="S15" i="362"/>
  <c r="N15" i="362"/>
  <c r="O15" i="362"/>
  <c r="M15" i="362"/>
  <c r="J15" i="362"/>
  <c r="I15" i="362"/>
  <c r="T14" i="362"/>
  <c r="S14" i="362"/>
  <c r="N14" i="362"/>
  <c r="O14" i="362"/>
  <c r="M14" i="362"/>
  <c r="J14" i="362"/>
  <c r="I14" i="362"/>
  <c r="T13" i="362"/>
  <c r="S13" i="362"/>
  <c r="N13" i="362"/>
  <c r="O13" i="362"/>
  <c r="M13" i="362"/>
  <c r="J13" i="362"/>
  <c r="I13" i="362"/>
  <c r="T12" i="362"/>
  <c r="S12" i="362"/>
  <c r="N12" i="362"/>
  <c r="O12" i="362"/>
  <c r="M12" i="362"/>
  <c r="J12" i="362"/>
  <c r="I12" i="362"/>
  <c r="T11" i="362"/>
  <c r="S11" i="362"/>
  <c r="O11" i="362"/>
  <c r="N11" i="362"/>
  <c r="M11" i="362"/>
  <c r="J11" i="362"/>
  <c r="I11" i="362"/>
  <c r="T10" i="362"/>
  <c r="AC5" i="362"/>
  <c r="S10" i="362"/>
  <c r="N10" i="362"/>
  <c r="O10" i="362"/>
  <c r="M10" i="362"/>
  <c r="J10" i="362"/>
  <c r="I10" i="362"/>
  <c r="T9" i="362"/>
  <c r="S9" i="362"/>
  <c r="N9" i="362"/>
  <c r="O9" i="362"/>
  <c r="M9" i="362"/>
  <c r="J9" i="362"/>
  <c r="I9" i="362"/>
  <c r="T8" i="362"/>
  <c r="S8" i="362"/>
  <c r="N8" i="362"/>
  <c r="O8" i="362"/>
  <c r="M8" i="362"/>
  <c r="J8" i="362"/>
  <c r="I8" i="362"/>
  <c r="T7" i="362"/>
  <c r="Y5" i="362"/>
  <c r="S7" i="362"/>
  <c r="N7" i="362"/>
  <c r="O7" i="362"/>
  <c r="M7" i="362"/>
  <c r="J7" i="362"/>
  <c r="I7" i="362"/>
  <c r="T6" i="362"/>
  <c r="S6" i="362"/>
  <c r="N6" i="362"/>
  <c r="O6" i="362"/>
  <c r="M6" i="362"/>
  <c r="J6" i="362"/>
  <c r="I6" i="362"/>
  <c r="T5" i="362"/>
  <c r="S5" i="362"/>
  <c r="N5" i="362"/>
  <c r="O5" i="362"/>
  <c r="M5" i="362"/>
  <c r="J5" i="362"/>
  <c r="I5" i="362"/>
  <c r="R54" i="361"/>
  <c r="L54" i="361"/>
  <c r="K54" i="361"/>
  <c r="H54" i="361"/>
  <c r="G54" i="361"/>
  <c r="F54" i="361"/>
  <c r="T54" i="361"/>
  <c r="E54" i="361"/>
  <c r="T53" i="361"/>
  <c r="S53" i="361"/>
  <c r="N53" i="361"/>
  <c r="O53" i="361"/>
  <c r="M53" i="361"/>
  <c r="J53" i="361"/>
  <c r="I53" i="361"/>
  <c r="T52" i="361"/>
  <c r="S52" i="361"/>
  <c r="N52" i="361"/>
  <c r="O52" i="361"/>
  <c r="M52" i="361"/>
  <c r="J52" i="361"/>
  <c r="I52" i="361"/>
  <c r="T51" i="361"/>
  <c r="S51" i="361"/>
  <c r="N51" i="361"/>
  <c r="O51" i="361"/>
  <c r="M51" i="361"/>
  <c r="J51" i="361"/>
  <c r="I51" i="361"/>
  <c r="T50" i="361"/>
  <c r="S50" i="361"/>
  <c r="N50" i="361"/>
  <c r="O50" i="361"/>
  <c r="M50" i="361"/>
  <c r="J50" i="361"/>
  <c r="I50" i="361"/>
  <c r="T49" i="361"/>
  <c r="S49" i="361"/>
  <c r="N49" i="361"/>
  <c r="O49" i="361"/>
  <c r="M49" i="361"/>
  <c r="J49" i="361"/>
  <c r="I49" i="361"/>
  <c r="T48" i="361"/>
  <c r="S48" i="361"/>
  <c r="N48" i="361"/>
  <c r="O48" i="361"/>
  <c r="M48" i="361"/>
  <c r="J48" i="361"/>
  <c r="I48" i="361"/>
  <c r="T47" i="361"/>
  <c r="S47" i="361"/>
  <c r="N47" i="361"/>
  <c r="O47" i="361"/>
  <c r="M47" i="361"/>
  <c r="J47" i="361"/>
  <c r="I47" i="361"/>
  <c r="T46" i="361"/>
  <c r="S46" i="361"/>
  <c r="N46" i="361"/>
  <c r="O46" i="361"/>
  <c r="M46" i="361"/>
  <c r="J46" i="361"/>
  <c r="I46" i="361"/>
  <c r="T45" i="361"/>
  <c r="S45" i="361"/>
  <c r="N45" i="361"/>
  <c r="O45" i="361"/>
  <c r="M45" i="361"/>
  <c r="J45" i="361"/>
  <c r="I45" i="361"/>
  <c r="T44" i="361"/>
  <c r="S44" i="361"/>
  <c r="N44" i="361"/>
  <c r="O44" i="361"/>
  <c r="M44" i="361"/>
  <c r="J44" i="361"/>
  <c r="I44" i="361"/>
  <c r="T43" i="361"/>
  <c r="S43" i="361"/>
  <c r="N43" i="361"/>
  <c r="O43" i="361"/>
  <c r="M43" i="361"/>
  <c r="J43" i="361"/>
  <c r="I43" i="361"/>
  <c r="T42" i="361"/>
  <c r="S42" i="361"/>
  <c r="N42" i="361"/>
  <c r="O42" i="361"/>
  <c r="M42" i="361"/>
  <c r="J42" i="361"/>
  <c r="I42" i="361"/>
  <c r="T41" i="361"/>
  <c r="S41" i="361"/>
  <c r="N41" i="361"/>
  <c r="O41" i="361"/>
  <c r="M41" i="361"/>
  <c r="J41" i="361"/>
  <c r="I41" i="361"/>
  <c r="T40" i="361"/>
  <c r="S40" i="361"/>
  <c r="N40" i="361"/>
  <c r="O40" i="361"/>
  <c r="M40" i="361"/>
  <c r="J40" i="361"/>
  <c r="I40" i="361"/>
  <c r="T39" i="361"/>
  <c r="S39" i="361"/>
  <c r="N39" i="361"/>
  <c r="O39" i="361"/>
  <c r="M39" i="361"/>
  <c r="J39" i="361"/>
  <c r="I39" i="361"/>
  <c r="T38" i="361"/>
  <c r="S38" i="361"/>
  <c r="N38" i="361"/>
  <c r="O38" i="361"/>
  <c r="M38" i="361"/>
  <c r="J38" i="361"/>
  <c r="I38" i="361"/>
  <c r="T37" i="361"/>
  <c r="S37" i="361"/>
  <c r="N37" i="361"/>
  <c r="O37" i="361"/>
  <c r="M37" i="361"/>
  <c r="J37" i="361"/>
  <c r="I37" i="361"/>
  <c r="T36" i="361"/>
  <c r="S36" i="361"/>
  <c r="N36" i="361"/>
  <c r="O36" i="361"/>
  <c r="M36" i="361"/>
  <c r="J36" i="361"/>
  <c r="I36" i="361"/>
  <c r="T35" i="361"/>
  <c r="S35" i="361"/>
  <c r="N35" i="361"/>
  <c r="O35" i="361"/>
  <c r="M35" i="361"/>
  <c r="J35" i="361"/>
  <c r="I35" i="361"/>
  <c r="T34" i="361"/>
  <c r="S34" i="361"/>
  <c r="O34" i="361"/>
  <c r="J34" i="361"/>
  <c r="I34" i="361"/>
  <c r="T33" i="361"/>
  <c r="S33" i="361"/>
  <c r="N33" i="361"/>
  <c r="O33" i="361"/>
  <c r="M33" i="361"/>
  <c r="J33" i="361"/>
  <c r="I33" i="361"/>
  <c r="T32" i="361"/>
  <c r="S32" i="361"/>
  <c r="N32" i="361"/>
  <c r="O32" i="361"/>
  <c r="M32" i="361"/>
  <c r="J32" i="361"/>
  <c r="I32" i="361"/>
  <c r="T31" i="361"/>
  <c r="S31" i="361"/>
  <c r="N31" i="361"/>
  <c r="O31" i="361"/>
  <c r="M31" i="361"/>
  <c r="J31" i="361"/>
  <c r="I31" i="361"/>
  <c r="T30" i="361"/>
  <c r="S30" i="361"/>
  <c r="N30" i="361"/>
  <c r="O30" i="361"/>
  <c r="M30" i="361"/>
  <c r="J30" i="361"/>
  <c r="I30" i="361"/>
  <c r="T29" i="361"/>
  <c r="S29" i="361"/>
  <c r="N29" i="361"/>
  <c r="O29" i="361"/>
  <c r="M29" i="361"/>
  <c r="J29" i="361"/>
  <c r="I29" i="361"/>
  <c r="T28" i="361"/>
  <c r="S28" i="361"/>
  <c r="N28" i="361"/>
  <c r="O28" i="361"/>
  <c r="M28" i="361"/>
  <c r="J28" i="361"/>
  <c r="I28" i="361"/>
  <c r="T27" i="361"/>
  <c r="S27" i="361"/>
  <c r="N27" i="361"/>
  <c r="O27" i="361"/>
  <c r="M27" i="361"/>
  <c r="J27" i="361"/>
  <c r="I27" i="361"/>
  <c r="T26" i="361"/>
  <c r="S26" i="361"/>
  <c r="N26" i="361"/>
  <c r="O26" i="361"/>
  <c r="M26" i="361"/>
  <c r="J26" i="361"/>
  <c r="I26" i="361"/>
  <c r="T25" i="361"/>
  <c r="S25" i="361"/>
  <c r="N25" i="361"/>
  <c r="O25" i="361"/>
  <c r="M25" i="361"/>
  <c r="J25" i="361"/>
  <c r="I25" i="361"/>
  <c r="T24" i="361"/>
  <c r="AG5" i="361"/>
  <c r="S24" i="361"/>
  <c r="N24" i="361"/>
  <c r="O24" i="361"/>
  <c r="M24" i="361"/>
  <c r="J24" i="361"/>
  <c r="I24" i="361"/>
  <c r="T23" i="361"/>
  <c r="S23" i="361"/>
  <c r="N23" i="361"/>
  <c r="O23" i="361"/>
  <c r="M23" i="361"/>
  <c r="J23" i="361"/>
  <c r="I23" i="361"/>
  <c r="T22" i="361"/>
  <c r="S22" i="361"/>
  <c r="N22" i="361"/>
  <c r="O22" i="361"/>
  <c r="M22" i="361"/>
  <c r="J22" i="361"/>
  <c r="I22" i="361"/>
  <c r="T21" i="361"/>
  <c r="S21" i="361"/>
  <c r="N21" i="361"/>
  <c r="O21" i="361"/>
  <c r="M21" i="361"/>
  <c r="J21" i="361"/>
  <c r="I21" i="361"/>
  <c r="T20" i="361"/>
  <c r="S20" i="361"/>
  <c r="O20" i="361"/>
  <c r="J20" i="361"/>
  <c r="I20" i="361"/>
  <c r="T19" i="361"/>
  <c r="S19" i="361"/>
  <c r="N19" i="361"/>
  <c r="O19" i="361"/>
  <c r="M19" i="361"/>
  <c r="J19" i="361"/>
  <c r="I19" i="361"/>
  <c r="T18" i="361"/>
  <c r="S18" i="361"/>
  <c r="N18" i="361"/>
  <c r="O18" i="361"/>
  <c r="M18" i="361"/>
  <c r="J18" i="361"/>
  <c r="I18" i="361"/>
  <c r="T17" i="361"/>
  <c r="S17" i="361"/>
  <c r="N17" i="361"/>
  <c r="O17" i="361"/>
  <c r="M17" i="361"/>
  <c r="J17" i="361"/>
  <c r="I17" i="361"/>
  <c r="T16" i="361"/>
  <c r="S16" i="361"/>
  <c r="N16" i="361"/>
  <c r="O16" i="361"/>
  <c r="M16" i="361"/>
  <c r="J16" i="361"/>
  <c r="I16" i="361"/>
  <c r="T15" i="361"/>
  <c r="S15" i="361"/>
  <c r="N15" i="361"/>
  <c r="O15" i="361"/>
  <c r="M15" i="361"/>
  <c r="J15" i="361"/>
  <c r="I15" i="361"/>
  <c r="T14" i="361"/>
  <c r="S14" i="361"/>
  <c r="N14" i="361"/>
  <c r="O14" i="361"/>
  <c r="M14" i="361"/>
  <c r="J14" i="361"/>
  <c r="I14" i="361"/>
  <c r="T13" i="361"/>
  <c r="S13" i="361"/>
  <c r="N13" i="361"/>
  <c r="O13" i="361"/>
  <c r="M13" i="361"/>
  <c r="J13" i="361"/>
  <c r="I13" i="361"/>
  <c r="T12" i="361"/>
  <c r="S12" i="361"/>
  <c r="N12" i="361"/>
  <c r="O12" i="361"/>
  <c r="M12" i="361"/>
  <c r="J12" i="361"/>
  <c r="I12" i="361"/>
  <c r="T11" i="361"/>
  <c r="S11" i="361"/>
  <c r="N11" i="361"/>
  <c r="O11" i="361"/>
  <c r="M11" i="361"/>
  <c r="J11" i="361"/>
  <c r="I11" i="361"/>
  <c r="T10" i="361"/>
  <c r="S10" i="361"/>
  <c r="N10" i="361"/>
  <c r="O10" i="361"/>
  <c r="M10" i="361"/>
  <c r="J10" i="361"/>
  <c r="I10" i="361"/>
  <c r="T9" i="361"/>
  <c r="S9" i="361"/>
  <c r="N9" i="361"/>
  <c r="O9" i="361"/>
  <c r="M9" i="361"/>
  <c r="J9" i="361"/>
  <c r="I9" i="361"/>
  <c r="T8" i="361"/>
  <c r="S8" i="361"/>
  <c r="N8" i="361"/>
  <c r="O8" i="361"/>
  <c r="M8" i="361"/>
  <c r="J8" i="361"/>
  <c r="I8" i="361"/>
  <c r="T7" i="361"/>
  <c r="S7" i="361"/>
  <c r="N7" i="361"/>
  <c r="O7" i="361"/>
  <c r="M7" i="361"/>
  <c r="J7" i="361"/>
  <c r="I7" i="361"/>
  <c r="T6" i="361"/>
  <c r="S6" i="361"/>
  <c r="N6" i="361"/>
  <c r="O6" i="361"/>
  <c r="M6" i="361"/>
  <c r="J6" i="361"/>
  <c r="I6" i="361"/>
  <c r="AH5" i="361"/>
  <c r="V6" i="361"/>
  <c r="T5" i="361"/>
  <c r="S5" i="361"/>
  <c r="N5" i="361"/>
  <c r="O5" i="361"/>
  <c r="M5" i="361"/>
  <c r="J5" i="361"/>
  <c r="I5" i="361"/>
  <c r="R54" i="360"/>
  <c r="L54" i="360"/>
  <c r="K54" i="360"/>
  <c r="H54" i="360"/>
  <c r="G54" i="360"/>
  <c r="I54" i="360"/>
  <c r="F54" i="360"/>
  <c r="N54" i="360"/>
  <c r="O54" i="360"/>
  <c r="E54" i="360"/>
  <c r="T53" i="360"/>
  <c r="S53" i="360"/>
  <c r="N53" i="360"/>
  <c r="O53" i="360"/>
  <c r="M53" i="360"/>
  <c r="J53" i="360"/>
  <c r="I53" i="360"/>
  <c r="T52" i="360"/>
  <c r="S52" i="360"/>
  <c r="O52" i="360"/>
  <c r="N52" i="360"/>
  <c r="M52" i="360"/>
  <c r="J52" i="360"/>
  <c r="I52" i="360"/>
  <c r="T51" i="360"/>
  <c r="S51" i="360"/>
  <c r="N51" i="360"/>
  <c r="O51" i="360"/>
  <c r="M51" i="360"/>
  <c r="J51" i="360"/>
  <c r="I51" i="360"/>
  <c r="T50" i="360"/>
  <c r="S50" i="360"/>
  <c r="N50" i="360"/>
  <c r="O50" i="360"/>
  <c r="M50" i="360"/>
  <c r="J50" i="360"/>
  <c r="I50" i="360"/>
  <c r="T49" i="360"/>
  <c r="S49" i="360"/>
  <c r="N49" i="360"/>
  <c r="O49" i="360"/>
  <c r="M49" i="360"/>
  <c r="J49" i="360"/>
  <c r="I49" i="360"/>
  <c r="T48" i="360"/>
  <c r="S48" i="360"/>
  <c r="N48" i="360"/>
  <c r="O48" i="360"/>
  <c r="M48" i="360"/>
  <c r="J48" i="360"/>
  <c r="I48" i="360"/>
  <c r="T47" i="360"/>
  <c r="S47" i="360"/>
  <c r="N47" i="360"/>
  <c r="O47" i="360"/>
  <c r="M47" i="360"/>
  <c r="J47" i="360"/>
  <c r="I47" i="360"/>
  <c r="T46" i="360"/>
  <c r="S46" i="360"/>
  <c r="N46" i="360"/>
  <c r="O46" i="360"/>
  <c r="M46" i="360"/>
  <c r="J46" i="360"/>
  <c r="I46" i="360"/>
  <c r="T45" i="360"/>
  <c r="S45" i="360"/>
  <c r="N45" i="360"/>
  <c r="O45" i="360"/>
  <c r="M45" i="360"/>
  <c r="J45" i="360"/>
  <c r="I45" i="360"/>
  <c r="T44" i="360"/>
  <c r="S44" i="360"/>
  <c r="N44" i="360"/>
  <c r="O44" i="360"/>
  <c r="M44" i="360"/>
  <c r="J44" i="360"/>
  <c r="I44" i="360"/>
  <c r="T43" i="360"/>
  <c r="S43" i="360"/>
  <c r="N43" i="360"/>
  <c r="O43" i="360"/>
  <c r="M43" i="360"/>
  <c r="J43" i="360"/>
  <c r="I43" i="360"/>
  <c r="T42" i="360"/>
  <c r="S42" i="360"/>
  <c r="N42" i="360"/>
  <c r="O42" i="360"/>
  <c r="M42" i="360"/>
  <c r="J42" i="360"/>
  <c r="I42" i="360"/>
  <c r="T41" i="360"/>
  <c r="S41" i="360"/>
  <c r="N41" i="360"/>
  <c r="O41" i="360"/>
  <c r="M41" i="360"/>
  <c r="J41" i="360"/>
  <c r="I41" i="360"/>
  <c r="T40" i="360"/>
  <c r="S40" i="360"/>
  <c r="N40" i="360"/>
  <c r="O40" i="360"/>
  <c r="M40" i="360"/>
  <c r="J40" i="360"/>
  <c r="I40" i="360"/>
  <c r="T39" i="360"/>
  <c r="S39" i="360"/>
  <c r="N39" i="360"/>
  <c r="O39" i="360"/>
  <c r="M39" i="360"/>
  <c r="J39" i="360"/>
  <c r="I39" i="360"/>
  <c r="T38" i="360"/>
  <c r="S38" i="360"/>
  <c r="N38" i="360"/>
  <c r="O38" i="360"/>
  <c r="M38" i="360"/>
  <c r="J38" i="360"/>
  <c r="I38" i="360"/>
  <c r="T37" i="360"/>
  <c r="S37" i="360"/>
  <c r="N37" i="360"/>
  <c r="O37" i="360"/>
  <c r="M37" i="360"/>
  <c r="J37" i="360"/>
  <c r="I37" i="360"/>
  <c r="T36" i="360"/>
  <c r="S36" i="360"/>
  <c r="N36" i="360"/>
  <c r="O36" i="360"/>
  <c r="M36" i="360"/>
  <c r="J36" i="360"/>
  <c r="I36" i="360"/>
  <c r="T35" i="360"/>
  <c r="S35" i="360"/>
  <c r="N35" i="360"/>
  <c r="O35" i="360"/>
  <c r="M35" i="360"/>
  <c r="J35" i="360"/>
  <c r="I35" i="360"/>
  <c r="T34" i="360"/>
  <c r="S34" i="360"/>
  <c r="O34" i="360"/>
  <c r="J34" i="360"/>
  <c r="I34" i="360"/>
  <c r="T33" i="360"/>
  <c r="S33" i="360"/>
  <c r="N33" i="360"/>
  <c r="O33" i="360"/>
  <c r="M33" i="360"/>
  <c r="J33" i="360"/>
  <c r="I33" i="360"/>
  <c r="T32" i="360"/>
  <c r="S32" i="360"/>
  <c r="N32" i="360"/>
  <c r="O32" i="360"/>
  <c r="M32" i="360"/>
  <c r="J32" i="360"/>
  <c r="I32" i="360"/>
  <c r="T31" i="360"/>
  <c r="S31" i="360"/>
  <c r="N31" i="360"/>
  <c r="O31" i="360"/>
  <c r="M31" i="360"/>
  <c r="J31" i="360"/>
  <c r="I31" i="360"/>
  <c r="T30" i="360"/>
  <c r="S30" i="360"/>
  <c r="N30" i="360"/>
  <c r="O30" i="360"/>
  <c r="M30" i="360"/>
  <c r="J30" i="360"/>
  <c r="I30" i="360"/>
  <c r="T29" i="360"/>
  <c r="S29" i="360"/>
  <c r="N29" i="360"/>
  <c r="O29" i="360"/>
  <c r="M29" i="360"/>
  <c r="J29" i="360"/>
  <c r="I29" i="360"/>
  <c r="T28" i="360"/>
  <c r="S28" i="360"/>
  <c r="N28" i="360"/>
  <c r="O28" i="360"/>
  <c r="M28" i="360"/>
  <c r="J28" i="360"/>
  <c r="I28" i="360"/>
  <c r="T27" i="360"/>
  <c r="S27" i="360"/>
  <c r="N27" i="360"/>
  <c r="O27" i="360"/>
  <c r="M27" i="360"/>
  <c r="J27" i="360"/>
  <c r="I27" i="360"/>
  <c r="T26" i="360"/>
  <c r="S26" i="360"/>
  <c r="N26" i="360"/>
  <c r="O26" i="360"/>
  <c r="M26" i="360"/>
  <c r="J26" i="360"/>
  <c r="I26" i="360"/>
  <c r="T25" i="360"/>
  <c r="S25" i="360"/>
  <c r="N25" i="360"/>
  <c r="O25" i="360"/>
  <c r="M25" i="360"/>
  <c r="J25" i="360"/>
  <c r="I25" i="360"/>
  <c r="T24" i="360"/>
  <c r="S24" i="360"/>
  <c r="N24" i="360"/>
  <c r="O24" i="360"/>
  <c r="M24" i="360"/>
  <c r="J24" i="360"/>
  <c r="I24" i="360"/>
  <c r="T23" i="360"/>
  <c r="S23" i="360"/>
  <c r="N23" i="360"/>
  <c r="O23" i="360"/>
  <c r="M23" i="360"/>
  <c r="J23" i="360"/>
  <c r="I23" i="360"/>
  <c r="T22" i="360"/>
  <c r="S22" i="360"/>
  <c r="N22" i="360"/>
  <c r="O22" i="360"/>
  <c r="M22" i="360"/>
  <c r="J22" i="360"/>
  <c r="I22" i="360"/>
  <c r="T21" i="360"/>
  <c r="S21" i="360"/>
  <c r="N21" i="360"/>
  <c r="O21" i="360"/>
  <c r="M21" i="360"/>
  <c r="J21" i="360"/>
  <c r="I21" i="360"/>
  <c r="T20" i="360"/>
  <c r="S20" i="360"/>
  <c r="O20" i="360"/>
  <c r="J20" i="360"/>
  <c r="I20" i="360"/>
  <c r="T19" i="360"/>
  <c r="S19" i="360"/>
  <c r="N19" i="360"/>
  <c r="O19" i="360"/>
  <c r="M19" i="360"/>
  <c r="J19" i="360"/>
  <c r="I19" i="360"/>
  <c r="T18" i="360"/>
  <c r="S18" i="360"/>
  <c r="N18" i="360"/>
  <c r="O18" i="360"/>
  <c r="M18" i="360"/>
  <c r="J18" i="360"/>
  <c r="I18" i="360"/>
  <c r="T17" i="360"/>
  <c r="S17" i="360"/>
  <c r="N17" i="360"/>
  <c r="O17" i="360"/>
  <c r="M17" i="360"/>
  <c r="J17" i="360"/>
  <c r="I17" i="360"/>
  <c r="T16" i="360"/>
  <c r="S16" i="360"/>
  <c r="N16" i="360"/>
  <c r="O16" i="360"/>
  <c r="M16" i="360"/>
  <c r="J16" i="360"/>
  <c r="I16" i="360"/>
  <c r="T15" i="360"/>
  <c r="S15" i="360"/>
  <c r="N15" i="360"/>
  <c r="O15" i="360"/>
  <c r="M15" i="360"/>
  <c r="J15" i="360"/>
  <c r="I15" i="360"/>
  <c r="T14" i="360"/>
  <c r="S14" i="360"/>
  <c r="N14" i="360"/>
  <c r="O14" i="360"/>
  <c r="M14" i="360"/>
  <c r="J14" i="360"/>
  <c r="I14" i="360"/>
  <c r="T13" i="360"/>
  <c r="S13" i="360"/>
  <c r="N13" i="360"/>
  <c r="O13" i="360"/>
  <c r="M13" i="360"/>
  <c r="J13" i="360"/>
  <c r="I13" i="360"/>
  <c r="T12" i="360"/>
  <c r="S12" i="360"/>
  <c r="N12" i="360"/>
  <c r="O12" i="360"/>
  <c r="M12" i="360"/>
  <c r="J12" i="360"/>
  <c r="I12" i="360"/>
  <c r="T11" i="360"/>
  <c r="S11" i="360"/>
  <c r="N11" i="360"/>
  <c r="O11" i="360"/>
  <c r="M11" i="360"/>
  <c r="J11" i="360"/>
  <c r="I11" i="360"/>
  <c r="T10" i="360"/>
  <c r="S10" i="360"/>
  <c r="N10" i="360"/>
  <c r="O10" i="360"/>
  <c r="M10" i="360"/>
  <c r="J10" i="360"/>
  <c r="I10" i="360"/>
  <c r="T9" i="360"/>
  <c r="S9" i="360"/>
  <c r="N9" i="360"/>
  <c r="O9" i="360"/>
  <c r="M9" i="360"/>
  <c r="J9" i="360"/>
  <c r="I9" i="360"/>
  <c r="T8" i="360"/>
  <c r="S8" i="360"/>
  <c r="N8" i="360"/>
  <c r="O8" i="360"/>
  <c r="M8" i="360"/>
  <c r="J8" i="360"/>
  <c r="I8" i="360"/>
  <c r="T7" i="360"/>
  <c r="Y5" i="360"/>
  <c r="S7" i="360"/>
  <c r="N7" i="360"/>
  <c r="O7" i="360"/>
  <c r="M7" i="360"/>
  <c r="J7" i="360"/>
  <c r="I7" i="360"/>
  <c r="AF6" i="360"/>
  <c r="T6" i="360"/>
  <c r="S6" i="360"/>
  <c r="N6" i="360"/>
  <c r="O6" i="360"/>
  <c r="M6" i="360"/>
  <c r="J6" i="360"/>
  <c r="I6" i="360"/>
  <c r="AH5" i="360"/>
  <c r="Z6" i="360"/>
  <c r="AD6" i="360"/>
  <c r="T5" i="360"/>
  <c r="S5" i="360"/>
  <c r="N5" i="360"/>
  <c r="O5" i="360"/>
  <c r="M5" i="360"/>
  <c r="J5" i="360"/>
  <c r="I5" i="360"/>
  <c r="R54" i="359"/>
  <c r="N54" i="359"/>
  <c r="O54" i="359"/>
  <c r="L54" i="359"/>
  <c r="K54" i="359"/>
  <c r="H54" i="359"/>
  <c r="G54" i="359"/>
  <c r="I54" i="359"/>
  <c r="F54" i="359"/>
  <c r="J54" i="359"/>
  <c r="T54" i="359"/>
  <c r="E54" i="359"/>
  <c r="M54" i="359"/>
  <c r="T53" i="359"/>
  <c r="S53" i="359"/>
  <c r="N53" i="359"/>
  <c r="O53" i="359"/>
  <c r="M53" i="359"/>
  <c r="J53" i="359"/>
  <c r="I53" i="359"/>
  <c r="T52" i="359"/>
  <c r="S52" i="359"/>
  <c r="N52" i="359"/>
  <c r="O52" i="359"/>
  <c r="M52" i="359"/>
  <c r="J52" i="359"/>
  <c r="I52" i="359"/>
  <c r="T51" i="359"/>
  <c r="S51" i="359"/>
  <c r="N51" i="359"/>
  <c r="O51" i="359"/>
  <c r="M51" i="359"/>
  <c r="J51" i="359"/>
  <c r="I51" i="359"/>
  <c r="T50" i="359"/>
  <c r="S50" i="359"/>
  <c r="N50" i="359"/>
  <c r="O50" i="359"/>
  <c r="M50" i="359"/>
  <c r="J50" i="359"/>
  <c r="I50" i="359"/>
  <c r="T49" i="359"/>
  <c r="S49" i="359"/>
  <c r="N49" i="359"/>
  <c r="O49" i="359"/>
  <c r="M49" i="359"/>
  <c r="J49" i="359"/>
  <c r="I49" i="359"/>
  <c r="T48" i="359"/>
  <c r="S48" i="359"/>
  <c r="P48" i="359"/>
  <c r="N48" i="359"/>
  <c r="O48" i="359"/>
  <c r="M48" i="359"/>
  <c r="J48" i="359"/>
  <c r="I48" i="359"/>
  <c r="T47" i="359"/>
  <c r="S47" i="359"/>
  <c r="P47" i="359"/>
  <c r="N47" i="359"/>
  <c r="O47" i="359"/>
  <c r="M47" i="359"/>
  <c r="J47" i="359"/>
  <c r="I47" i="359"/>
  <c r="T46" i="359"/>
  <c r="S46" i="359"/>
  <c r="P46" i="359"/>
  <c r="N46" i="359"/>
  <c r="O46" i="359"/>
  <c r="M46" i="359"/>
  <c r="J46" i="359"/>
  <c r="I46" i="359"/>
  <c r="T45" i="359"/>
  <c r="S45" i="359"/>
  <c r="P45" i="359"/>
  <c r="N45" i="359"/>
  <c r="O45" i="359"/>
  <c r="M45" i="359"/>
  <c r="J45" i="359"/>
  <c r="I45" i="359"/>
  <c r="T44" i="359"/>
  <c r="S44" i="359"/>
  <c r="P44" i="359"/>
  <c r="N44" i="359"/>
  <c r="O44" i="359"/>
  <c r="M44" i="359"/>
  <c r="J44" i="359"/>
  <c r="I44" i="359"/>
  <c r="T43" i="359"/>
  <c r="S43" i="359"/>
  <c r="P43" i="359"/>
  <c r="N43" i="359"/>
  <c r="O43" i="359"/>
  <c r="M43" i="359"/>
  <c r="J43" i="359"/>
  <c r="I43" i="359"/>
  <c r="T42" i="359"/>
  <c r="S42" i="359"/>
  <c r="P42" i="359"/>
  <c r="N42" i="359"/>
  <c r="O42" i="359"/>
  <c r="M42" i="359"/>
  <c r="J42" i="359"/>
  <c r="I42" i="359"/>
  <c r="T41" i="359"/>
  <c r="S41" i="359"/>
  <c r="P41" i="359"/>
  <c r="N41" i="359"/>
  <c r="O41" i="359"/>
  <c r="M41" i="359"/>
  <c r="J41" i="359"/>
  <c r="I41" i="359"/>
  <c r="T40" i="359"/>
  <c r="S40" i="359"/>
  <c r="P40" i="359"/>
  <c r="N40" i="359"/>
  <c r="O40" i="359"/>
  <c r="M40" i="359"/>
  <c r="J40" i="359"/>
  <c r="I40" i="359"/>
  <c r="T39" i="359"/>
  <c r="S39" i="359"/>
  <c r="P39" i="359"/>
  <c r="N39" i="359"/>
  <c r="O39" i="359"/>
  <c r="M39" i="359"/>
  <c r="J39" i="359"/>
  <c r="I39" i="359"/>
  <c r="T38" i="359"/>
  <c r="S38" i="359"/>
  <c r="P38" i="359"/>
  <c r="N38" i="359"/>
  <c r="O38" i="359"/>
  <c r="M38" i="359"/>
  <c r="J38" i="359"/>
  <c r="I38" i="359"/>
  <c r="T37" i="359"/>
  <c r="S37" i="359"/>
  <c r="P37" i="359"/>
  <c r="N37" i="359"/>
  <c r="O37" i="359"/>
  <c r="M37" i="359"/>
  <c r="J37" i="359"/>
  <c r="I37" i="359"/>
  <c r="T36" i="359"/>
  <c r="S36" i="359"/>
  <c r="P36" i="359"/>
  <c r="N36" i="359"/>
  <c r="O36" i="359"/>
  <c r="M36" i="359"/>
  <c r="J36" i="359"/>
  <c r="I36" i="359"/>
  <c r="T35" i="359"/>
  <c r="S35" i="359"/>
  <c r="P35" i="359"/>
  <c r="O35" i="359"/>
  <c r="N35" i="359"/>
  <c r="M35" i="359"/>
  <c r="J35" i="359"/>
  <c r="I35" i="359"/>
  <c r="T34" i="359"/>
  <c r="S34" i="359"/>
  <c r="P34" i="359"/>
  <c r="O34" i="359"/>
  <c r="J34" i="359"/>
  <c r="I34" i="359"/>
  <c r="T33" i="359"/>
  <c r="S33" i="359"/>
  <c r="P33" i="359"/>
  <c r="N33" i="359"/>
  <c r="O33" i="359"/>
  <c r="M33" i="359"/>
  <c r="J33" i="359"/>
  <c r="I33" i="359"/>
  <c r="T32" i="359"/>
  <c r="S32" i="359"/>
  <c r="P32" i="359"/>
  <c r="N32" i="359"/>
  <c r="O32" i="359"/>
  <c r="M32" i="359"/>
  <c r="J32" i="359"/>
  <c r="I32" i="359"/>
  <c r="T31" i="359"/>
  <c r="S31" i="359"/>
  <c r="P31" i="359"/>
  <c r="N31" i="359"/>
  <c r="O31" i="359"/>
  <c r="M31" i="359"/>
  <c r="J31" i="359"/>
  <c r="I31" i="359"/>
  <c r="T30" i="359"/>
  <c r="S30" i="359"/>
  <c r="P30" i="359"/>
  <c r="N30" i="359"/>
  <c r="O30" i="359"/>
  <c r="M30" i="359"/>
  <c r="J30" i="359"/>
  <c r="I30" i="359"/>
  <c r="T29" i="359"/>
  <c r="S29" i="359"/>
  <c r="P29" i="359"/>
  <c r="N29" i="359"/>
  <c r="O29" i="359"/>
  <c r="M29" i="359"/>
  <c r="J29" i="359"/>
  <c r="I29" i="359"/>
  <c r="T28" i="359"/>
  <c r="S28" i="359"/>
  <c r="P28" i="359"/>
  <c r="N28" i="359"/>
  <c r="O28" i="359"/>
  <c r="M28" i="359"/>
  <c r="J28" i="359"/>
  <c r="I28" i="359"/>
  <c r="T27" i="359"/>
  <c r="S27" i="359"/>
  <c r="P27" i="359"/>
  <c r="N27" i="359"/>
  <c r="O27" i="359"/>
  <c r="M27" i="359"/>
  <c r="J27" i="359"/>
  <c r="I27" i="359"/>
  <c r="T26" i="359"/>
  <c r="S26" i="359"/>
  <c r="P26" i="359"/>
  <c r="N26" i="359"/>
  <c r="O26" i="359"/>
  <c r="M26" i="359"/>
  <c r="J26" i="359"/>
  <c r="I26" i="359"/>
  <c r="T25" i="359"/>
  <c r="S25" i="359"/>
  <c r="P25" i="359"/>
  <c r="N25" i="359"/>
  <c r="O25" i="359"/>
  <c r="M25" i="359"/>
  <c r="J25" i="359"/>
  <c r="I25" i="359"/>
  <c r="T24" i="359"/>
  <c r="AG5" i="359"/>
  <c r="S24" i="359"/>
  <c r="P24" i="359"/>
  <c r="N24" i="359"/>
  <c r="O24" i="359"/>
  <c r="M24" i="359"/>
  <c r="J24" i="359"/>
  <c r="I24" i="359"/>
  <c r="T23" i="359"/>
  <c r="S23" i="359"/>
  <c r="P23" i="359"/>
  <c r="N23" i="359"/>
  <c r="O23" i="359"/>
  <c r="M23" i="359"/>
  <c r="J23" i="359"/>
  <c r="I23" i="359"/>
  <c r="T22" i="359"/>
  <c r="S22" i="359"/>
  <c r="P22" i="359"/>
  <c r="N22" i="359"/>
  <c r="O22" i="359"/>
  <c r="M22" i="359"/>
  <c r="J22" i="359"/>
  <c r="I22" i="359"/>
  <c r="T21" i="359"/>
  <c r="S21" i="359"/>
  <c r="P21" i="359"/>
  <c r="N21" i="359"/>
  <c r="O21" i="359"/>
  <c r="M21" i="359"/>
  <c r="J21" i="359"/>
  <c r="I21" i="359"/>
  <c r="T20" i="359"/>
  <c r="S20" i="359"/>
  <c r="P20" i="359"/>
  <c r="O20" i="359"/>
  <c r="J20" i="359"/>
  <c r="I20" i="359"/>
  <c r="T19" i="359"/>
  <c r="S19" i="359"/>
  <c r="P19" i="359"/>
  <c r="N19" i="359"/>
  <c r="O19" i="359"/>
  <c r="M19" i="359"/>
  <c r="J19" i="359"/>
  <c r="I19" i="359"/>
  <c r="T18" i="359"/>
  <c r="S18" i="359"/>
  <c r="P18" i="359"/>
  <c r="N18" i="359"/>
  <c r="O18" i="359"/>
  <c r="M18" i="359"/>
  <c r="J18" i="359"/>
  <c r="I18" i="359"/>
  <c r="T17" i="359"/>
  <c r="S17" i="359"/>
  <c r="P17" i="359"/>
  <c r="N17" i="359"/>
  <c r="O17" i="359"/>
  <c r="M17" i="359"/>
  <c r="J17" i="359"/>
  <c r="I17" i="359"/>
  <c r="T16" i="359"/>
  <c r="S16" i="359"/>
  <c r="P16" i="359"/>
  <c r="N16" i="359"/>
  <c r="O16" i="359"/>
  <c r="M16" i="359"/>
  <c r="J16" i="359"/>
  <c r="I16" i="359"/>
  <c r="T15" i="359"/>
  <c r="S15" i="359"/>
  <c r="P15" i="359"/>
  <c r="N15" i="359"/>
  <c r="O15" i="359"/>
  <c r="M15" i="359"/>
  <c r="J15" i="359"/>
  <c r="I15" i="359"/>
  <c r="T14" i="359"/>
  <c r="Y5" i="359"/>
  <c r="S14" i="359"/>
  <c r="P14" i="359"/>
  <c r="O14" i="359"/>
  <c r="N14" i="359"/>
  <c r="M14" i="359"/>
  <c r="J14" i="359"/>
  <c r="I14" i="359"/>
  <c r="T13" i="359"/>
  <c r="S13" i="359"/>
  <c r="P13" i="359"/>
  <c r="N13" i="359"/>
  <c r="O13" i="359"/>
  <c r="M13" i="359"/>
  <c r="J13" i="359"/>
  <c r="I13" i="359"/>
  <c r="T12" i="359"/>
  <c r="S12" i="359"/>
  <c r="P12" i="359"/>
  <c r="O12" i="359"/>
  <c r="N12" i="359"/>
  <c r="M12" i="359"/>
  <c r="J12" i="359"/>
  <c r="I12" i="359"/>
  <c r="T11" i="359"/>
  <c r="S11" i="359"/>
  <c r="P11" i="359"/>
  <c r="N11" i="359"/>
  <c r="O11" i="359"/>
  <c r="M11" i="359"/>
  <c r="J11" i="359"/>
  <c r="I11" i="359"/>
  <c r="T10" i="359"/>
  <c r="AC5" i="359"/>
  <c r="S10" i="359"/>
  <c r="P10" i="359"/>
  <c r="N10" i="359"/>
  <c r="O10" i="359"/>
  <c r="M10" i="359"/>
  <c r="J10" i="359"/>
  <c r="I10" i="359"/>
  <c r="T9" i="359"/>
  <c r="W5" i="359"/>
  <c r="S9" i="359"/>
  <c r="P9" i="359"/>
  <c r="N9" i="359"/>
  <c r="O9" i="359"/>
  <c r="M9" i="359"/>
  <c r="J9" i="359"/>
  <c r="I9" i="359"/>
  <c r="T8" i="359"/>
  <c r="S8" i="359"/>
  <c r="P8" i="359"/>
  <c r="N8" i="359"/>
  <c r="O8" i="359"/>
  <c r="M8" i="359"/>
  <c r="J8" i="359"/>
  <c r="I8" i="359"/>
  <c r="T7" i="359"/>
  <c r="S7" i="359"/>
  <c r="P7" i="359"/>
  <c r="N7" i="359"/>
  <c r="O7" i="359"/>
  <c r="M7" i="359"/>
  <c r="J7" i="359"/>
  <c r="I7" i="359"/>
  <c r="AB6" i="359"/>
  <c r="T6" i="359"/>
  <c r="S6" i="359"/>
  <c r="P6" i="359"/>
  <c r="N6" i="359"/>
  <c r="O6" i="359"/>
  <c r="M6" i="359"/>
  <c r="J6" i="359"/>
  <c r="I6" i="359"/>
  <c r="AH5" i="359"/>
  <c r="V6" i="359"/>
  <c r="AE5" i="359"/>
  <c r="T5" i="359"/>
  <c r="S5" i="359"/>
  <c r="P5" i="359"/>
  <c r="N5" i="359"/>
  <c r="O5" i="359"/>
  <c r="M5" i="359"/>
  <c r="J5" i="359"/>
  <c r="I5" i="359"/>
  <c r="R54" i="358"/>
  <c r="M54" i="358"/>
  <c r="L54" i="358"/>
  <c r="K54" i="358"/>
  <c r="H54" i="358"/>
  <c r="G54" i="358"/>
  <c r="I54" i="358"/>
  <c r="F54" i="358"/>
  <c r="J54" i="358"/>
  <c r="T54" i="358"/>
  <c r="E54" i="358"/>
  <c r="T53" i="358"/>
  <c r="S53" i="358"/>
  <c r="N53" i="358"/>
  <c r="O53" i="358"/>
  <c r="M53" i="358"/>
  <c r="J53" i="358"/>
  <c r="I53" i="358"/>
  <c r="T52" i="358"/>
  <c r="S52" i="358"/>
  <c r="P52" i="358"/>
  <c r="N52" i="358"/>
  <c r="O52" i="358"/>
  <c r="M52" i="358"/>
  <c r="J52" i="358"/>
  <c r="I52" i="358"/>
  <c r="T51" i="358"/>
  <c r="S51" i="358"/>
  <c r="P51" i="358"/>
  <c r="N51" i="358"/>
  <c r="O51" i="358"/>
  <c r="M51" i="358"/>
  <c r="J51" i="358"/>
  <c r="I51" i="358"/>
  <c r="T50" i="358"/>
  <c r="S50" i="358"/>
  <c r="O50" i="358"/>
  <c r="N50" i="358"/>
  <c r="M50" i="358"/>
  <c r="J50" i="358"/>
  <c r="I50" i="358"/>
  <c r="T49" i="358"/>
  <c r="S49" i="358"/>
  <c r="P49" i="358"/>
  <c r="N49" i="358"/>
  <c r="O49" i="358"/>
  <c r="M49" i="358"/>
  <c r="J49" i="358"/>
  <c r="I49" i="358"/>
  <c r="T48" i="358"/>
  <c r="S48" i="358"/>
  <c r="P48" i="358"/>
  <c r="O48" i="358"/>
  <c r="N48" i="358"/>
  <c r="M48" i="358"/>
  <c r="J48" i="358"/>
  <c r="I48" i="358"/>
  <c r="T47" i="358"/>
  <c r="Y5" i="358"/>
  <c r="S47" i="358"/>
  <c r="N47" i="358"/>
  <c r="O47" i="358"/>
  <c r="M47" i="358"/>
  <c r="J47" i="358"/>
  <c r="I47" i="358"/>
  <c r="T46" i="358"/>
  <c r="S46" i="358"/>
  <c r="P46" i="358"/>
  <c r="N46" i="358"/>
  <c r="O46" i="358"/>
  <c r="M46" i="358"/>
  <c r="J46" i="358"/>
  <c r="I46" i="358"/>
  <c r="T45" i="358"/>
  <c r="S45" i="358"/>
  <c r="P45" i="358"/>
  <c r="N45" i="358"/>
  <c r="O45" i="358"/>
  <c r="M45" i="358"/>
  <c r="J45" i="358"/>
  <c r="I45" i="358"/>
  <c r="T44" i="358"/>
  <c r="S44" i="358"/>
  <c r="P44" i="358"/>
  <c r="N44" i="358"/>
  <c r="O44" i="358"/>
  <c r="M44" i="358"/>
  <c r="J44" i="358"/>
  <c r="I44" i="358"/>
  <c r="T43" i="358"/>
  <c r="S43" i="358"/>
  <c r="P43" i="358"/>
  <c r="N43" i="358"/>
  <c r="O43" i="358"/>
  <c r="M43" i="358"/>
  <c r="J43" i="358"/>
  <c r="I43" i="358"/>
  <c r="T42" i="358"/>
  <c r="S42" i="358"/>
  <c r="P42" i="358"/>
  <c r="N42" i="358"/>
  <c r="O42" i="358"/>
  <c r="M42" i="358"/>
  <c r="J42" i="358"/>
  <c r="I42" i="358"/>
  <c r="T41" i="358"/>
  <c r="S41" i="358"/>
  <c r="P41" i="358"/>
  <c r="N41" i="358"/>
  <c r="O41" i="358"/>
  <c r="M41" i="358"/>
  <c r="J41" i="358"/>
  <c r="I41" i="358"/>
  <c r="T40" i="358"/>
  <c r="S40" i="358"/>
  <c r="P40" i="358"/>
  <c r="N40" i="358"/>
  <c r="O40" i="358"/>
  <c r="M40" i="358"/>
  <c r="J40" i="358"/>
  <c r="I40" i="358"/>
  <c r="T39" i="358"/>
  <c r="S39" i="358"/>
  <c r="P39" i="358"/>
  <c r="N39" i="358"/>
  <c r="O39" i="358"/>
  <c r="M39" i="358"/>
  <c r="J39" i="358"/>
  <c r="I39" i="358"/>
  <c r="T38" i="358"/>
  <c r="S38" i="358"/>
  <c r="P38" i="358"/>
  <c r="N38" i="358"/>
  <c r="O38" i="358"/>
  <c r="M38" i="358"/>
  <c r="J38" i="358"/>
  <c r="I38" i="358"/>
  <c r="T37" i="358"/>
  <c r="S37" i="358"/>
  <c r="P37" i="358"/>
  <c r="N37" i="358"/>
  <c r="O37" i="358"/>
  <c r="M37" i="358"/>
  <c r="J37" i="358"/>
  <c r="I37" i="358"/>
  <c r="T36" i="358"/>
  <c r="S36" i="358"/>
  <c r="P36" i="358"/>
  <c r="N36" i="358"/>
  <c r="O36" i="358"/>
  <c r="M36" i="358"/>
  <c r="J36" i="358"/>
  <c r="I36" i="358"/>
  <c r="T35" i="358"/>
  <c r="S35" i="358"/>
  <c r="P35" i="358"/>
  <c r="N35" i="358"/>
  <c r="O35" i="358"/>
  <c r="M35" i="358"/>
  <c r="J35" i="358"/>
  <c r="I35" i="358"/>
  <c r="T34" i="358"/>
  <c r="S34" i="358"/>
  <c r="P34" i="358"/>
  <c r="O34" i="358"/>
  <c r="J34" i="358"/>
  <c r="I34" i="358"/>
  <c r="T33" i="358"/>
  <c r="S33" i="358"/>
  <c r="P33" i="358"/>
  <c r="O33" i="358"/>
  <c r="N33" i="358"/>
  <c r="M33" i="358"/>
  <c r="J33" i="358"/>
  <c r="I33" i="358"/>
  <c r="T32" i="358"/>
  <c r="S32" i="358"/>
  <c r="P32" i="358"/>
  <c r="O32" i="358"/>
  <c r="N32" i="358"/>
  <c r="M32" i="358"/>
  <c r="J32" i="358"/>
  <c r="I32" i="358"/>
  <c r="T31" i="358"/>
  <c r="S31" i="358"/>
  <c r="P31" i="358"/>
  <c r="O31" i="358"/>
  <c r="N31" i="358"/>
  <c r="M31" i="358"/>
  <c r="J31" i="358"/>
  <c r="I31" i="358"/>
  <c r="T30" i="358"/>
  <c r="S30" i="358"/>
  <c r="P30" i="358"/>
  <c r="O30" i="358"/>
  <c r="N30" i="358"/>
  <c r="M30" i="358"/>
  <c r="J30" i="358"/>
  <c r="I30" i="358"/>
  <c r="T29" i="358"/>
  <c r="S29" i="358"/>
  <c r="P29" i="358"/>
  <c r="O29" i="358"/>
  <c r="N29" i="358"/>
  <c r="M29" i="358"/>
  <c r="J29" i="358"/>
  <c r="I29" i="358"/>
  <c r="T28" i="358"/>
  <c r="S28" i="358"/>
  <c r="P28" i="358"/>
  <c r="O28" i="358"/>
  <c r="N28" i="358"/>
  <c r="M28" i="358"/>
  <c r="J28" i="358"/>
  <c r="I28" i="358"/>
  <c r="T27" i="358"/>
  <c r="S27" i="358"/>
  <c r="P27" i="358"/>
  <c r="O27" i="358"/>
  <c r="N27" i="358"/>
  <c r="M27" i="358"/>
  <c r="J27" i="358"/>
  <c r="I27" i="358"/>
  <c r="T26" i="358"/>
  <c r="S26" i="358"/>
  <c r="P26" i="358"/>
  <c r="O26" i="358"/>
  <c r="N26" i="358"/>
  <c r="M26" i="358"/>
  <c r="J26" i="358"/>
  <c r="I26" i="358"/>
  <c r="T25" i="358"/>
  <c r="S25" i="358"/>
  <c r="P25" i="358"/>
  <c r="O25" i="358"/>
  <c r="N25" i="358"/>
  <c r="M25" i="358"/>
  <c r="J25" i="358"/>
  <c r="I25" i="358"/>
  <c r="T24" i="358"/>
  <c r="S24" i="358"/>
  <c r="P24" i="358"/>
  <c r="O24" i="358"/>
  <c r="N24" i="358"/>
  <c r="M24" i="358"/>
  <c r="J24" i="358"/>
  <c r="I24" i="358"/>
  <c r="T23" i="358"/>
  <c r="S23" i="358"/>
  <c r="P23" i="358"/>
  <c r="O23" i="358"/>
  <c r="N23" i="358"/>
  <c r="M23" i="358"/>
  <c r="J23" i="358"/>
  <c r="I23" i="358"/>
  <c r="T22" i="358"/>
  <c r="S22" i="358"/>
  <c r="P22" i="358"/>
  <c r="O22" i="358"/>
  <c r="N22" i="358"/>
  <c r="M22" i="358"/>
  <c r="J22" i="358"/>
  <c r="I22" i="358"/>
  <c r="T21" i="358"/>
  <c r="S21" i="358"/>
  <c r="P21" i="358"/>
  <c r="O21" i="358"/>
  <c r="N21" i="358"/>
  <c r="M21" i="358"/>
  <c r="J21" i="358"/>
  <c r="I21" i="358"/>
  <c r="T20" i="358"/>
  <c r="S20" i="358"/>
  <c r="P20" i="358"/>
  <c r="O20" i="358"/>
  <c r="J20" i="358"/>
  <c r="I20" i="358"/>
  <c r="T19" i="358"/>
  <c r="S19" i="358"/>
  <c r="P19" i="358"/>
  <c r="O19" i="358"/>
  <c r="N19" i="358"/>
  <c r="M19" i="358"/>
  <c r="J19" i="358"/>
  <c r="I19" i="358"/>
  <c r="T18" i="358"/>
  <c r="S18" i="358"/>
  <c r="P18" i="358"/>
  <c r="O18" i="358"/>
  <c r="N18" i="358"/>
  <c r="M18" i="358"/>
  <c r="J18" i="358"/>
  <c r="I18" i="358"/>
  <c r="T17" i="358"/>
  <c r="S17" i="358"/>
  <c r="P17" i="358"/>
  <c r="O17" i="358"/>
  <c r="N17" i="358"/>
  <c r="M17" i="358"/>
  <c r="J17" i="358"/>
  <c r="I17" i="358"/>
  <c r="T16" i="358"/>
  <c r="S16" i="358"/>
  <c r="P16" i="358"/>
  <c r="O16" i="358"/>
  <c r="N16" i="358"/>
  <c r="M16" i="358"/>
  <c r="J16" i="358"/>
  <c r="I16" i="358"/>
  <c r="T15" i="358"/>
  <c r="S15" i="358"/>
  <c r="P15" i="358"/>
  <c r="O15" i="358"/>
  <c r="N15" i="358"/>
  <c r="M15" i="358"/>
  <c r="J15" i="358"/>
  <c r="I15" i="358"/>
  <c r="T14" i="358"/>
  <c r="S14" i="358"/>
  <c r="P14" i="358"/>
  <c r="O14" i="358"/>
  <c r="N14" i="358"/>
  <c r="M14" i="358"/>
  <c r="J14" i="358"/>
  <c r="I14" i="358"/>
  <c r="T13" i="358"/>
  <c r="S13" i="358"/>
  <c r="P13" i="358"/>
  <c r="N13" i="358"/>
  <c r="O13" i="358"/>
  <c r="M13" i="358"/>
  <c r="J13" i="358"/>
  <c r="I13" i="358"/>
  <c r="T12" i="358"/>
  <c r="S12" i="358"/>
  <c r="P12" i="358"/>
  <c r="N12" i="358"/>
  <c r="O12" i="358"/>
  <c r="M12" i="358"/>
  <c r="J12" i="358"/>
  <c r="I12" i="358"/>
  <c r="T11" i="358"/>
  <c r="S11" i="358"/>
  <c r="P11" i="358"/>
  <c r="N11" i="358"/>
  <c r="O11" i="358"/>
  <c r="M11" i="358"/>
  <c r="J11" i="358"/>
  <c r="I11" i="358"/>
  <c r="T10" i="358"/>
  <c r="S10" i="358"/>
  <c r="P10" i="358"/>
  <c r="N10" i="358"/>
  <c r="O10" i="358"/>
  <c r="M10" i="358"/>
  <c r="J10" i="358"/>
  <c r="I10" i="358"/>
  <c r="T9" i="358"/>
  <c r="S9" i="358"/>
  <c r="P9" i="358"/>
  <c r="N9" i="358"/>
  <c r="O9" i="358"/>
  <c r="M9" i="358"/>
  <c r="J9" i="358"/>
  <c r="I9" i="358"/>
  <c r="T8" i="358"/>
  <c r="S8" i="358"/>
  <c r="P8" i="358"/>
  <c r="N8" i="358"/>
  <c r="O8" i="358"/>
  <c r="M8" i="358"/>
  <c r="J8" i="358"/>
  <c r="I8" i="358"/>
  <c r="T7" i="358"/>
  <c r="S7" i="358"/>
  <c r="P7" i="358"/>
  <c r="O7" i="358"/>
  <c r="N7" i="358"/>
  <c r="M7" i="358"/>
  <c r="J7" i="358"/>
  <c r="I7" i="358"/>
  <c r="T6" i="358"/>
  <c r="AG5" i="358"/>
  <c r="S6" i="358"/>
  <c r="P6" i="358"/>
  <c r="O6" i="358"/>
  <c r="N6" i="358"/>
  <c r="M6" i="358"/>
  <c r="J6" i="358"/>
  <c r="I6" i="358"/>
  <c r="AH5" i="358"/>
  <c r="AB6" i="358"/>
  <c r="AF6" i="358"/>
  <c r="AE5" i="358"/>
  <c r="AC5" i="358"/>
  <c r="T5" i="358"/>
  <c r="S5" i="358"/>
  <c r="P5" i="358"/>
  <c r="N5" i="358"/>
  <c r="O5" i="358"/>
  <c r="M5" i="358"/>
  <c r="J5" i="358"/>
  <c r="I5" i="358"/>
  <c r="R54" i="357"/>
  <c r="L54" i="357"/>
  <c r="K54" i="357"/>
  <c r="H54" i="357"/>
  <c r="J54" i="357"/>
  <c r="G54" i="357"/>
  <c r="F54" i="357"/>
  <c r="T54" i="357"/>
  <c r="E54" i="357"/>
  <c r="T53" i="357"/>
  <c r="S53" i="357"/>
  <c r="O53" i="357"/>
  <c r="N53" i="357"/>
  <c r="M53" i="357"/>
  <c r="J53" i="357"/>
  <c r="I53" i="357"/>
  <c r="T52" i="357"/>
  <c r="S52" i="357"/>
  <c r="P52" i="357"/>
  <c r="N52" i="357"/>
  <c r="O52" i="357"/>
  <c r="M52" i="357"/>
  <c r="J52" i="357"/>
  <c r="I52" i="357"/>
  <c r="T51" i="357"/>
  <c r="S51" i="357"/>
  <c r="P51" i="357"/>
  <c r="O51" i="357"/>
  <c r="N51" i="357"/>
  <c r="M51" i="357"/>
  <c r="J51" i="357"/>
  <c r="I51" i="357"/>
  <c r="T50" i="357"/>
  <c r="S50" i="357"/>
  <c r="N50" i="357"/>
  <c r="O50" i="357"/>
  <c r="M50" i="357"/>
  <c r="J50" i="357"/>
  <c r="I50" i="357"/>
  <c r="T49" i="357"/>
  <c r="S49" i="357"/>
  <c r="P49" i="357"/>
  <c r="N49" i="357"/>
  <c r="O49" i="357"/>
  <c r="M49" i="357"/>
  <c r="J49" i="357"/>
  <c r="I49" i="357"/>
  <c r="T48" i="357"/>
  <c r="S48" i="357"/>
  <c r="P48" i="357"/>
  <c r="N48" i="357"/>
  <c r="O48" i="357"/>
  <c r="M48" i="357"/>
  <c r="J48" i="357"/>
  <c r="I48" i="357"/>
  <c r="T47" i="357"/>
  <c r="S47" i="357"/>
  <c r="N47" i="357"/>
  <c r="O47" i="357"/>
  <c r="M47" i="357"/>
  <c r="J47" i="357"/>
  <c r="I47" i="357"/>
  <c r="T46" i="357"/>
  <c r="S46" i="357"/>
  <c r="P46" i="357"/>
  <c r="N46" i="357"/>
  <c r="O46" i="357"/>
  <c r="M46" i="357"/>
  <c r="J46" i="357"/>
  <c r="I46" i="357"/>
  <c r="T45" i="357"/>
  <c r="S45" i="357"/>
  <c r="P45" i="357"/>
  <c r="O45" i="357"/>
  <c r="N45" i="357"/>
  <c r="M45" i="357"/>
  <c r="J45" i="357"/>
  <c r="I45" i="357"/>
  <c r="T44" i="357"/>
  <c r="S44" i="357"/>
  <c r="N44" i="357"/>
  <c r="O44" i="357"/>
  <c r="M44" i="357"/>
  <c r="J44" i="357"/>
  <c r="I44" i="357"/>
  <c r="T43" i="357"/>
  <c r="S43" i="357"/>
  <c r="P43" i="357"/>
  <c r="N43" i="357"/>
  <c r="O43" i="357"/>
  <c r="M43" i="357"/>
  <c r="J43" i="357"/>
  <c r="I43" i="357"/>
  <c r="T42" i="357"/>
  <c r="S42" i="357"/>
  <c r="P42" i="357"/>
  <c r="N42" i="357"/>
  <c r="O42" i="357"/>
  <c r="M42" i="357"/>
  <c r="J42" i="357"/>
  <c r="I42" i="357"/>
  <c r="T41" i="357"/>
  <c r="S41" i="357"/>
  <c r="P41" i="357"/>
  <c r="N41" i="357"/>
  <c r="O41" i="357"/>
  <c r="M41" i="357"/>
  <c r="J41" i="357"/>
  <c r="I41" i="357"/>
  <c r="T40" i="357"/>
  <c r="S40" i="357"/>
  <c r="P40" i="357"/>
  <c r="N40" i="357"/>
  <c r="O40" i="357"/>
  <c r="M40" i="357"/>
  <c r="J40" i="357"/>
  <c r="I40" i="357"/>
  <c r="T39" i="357"/>
  <c r="S39" i="357"/>
  <c r="P39" i="357"/>
  <c r="N39" i="357"/>
  <c r="O39" i="357"/>
  <c r="M39" i="357"/>
  <c r="J39" i="357"/>
  <c r="I39" i="357"/>
  <c r="T38" i="357"/>
  <c r="S38" i="357"/>
  <c r="P38" i="357"/>
  <c r="N38" i="357"/>
  <c r="O38" i="357"/>
  <c r="M38" i="357"/>
  <c r="J38" i="357"/>
  <c r="I38" i="357"/>
  <c r="T37" i="357"/>
  <c r="S37" i="357"/>
  <c r="P37" i="357"/>
  <c r="N37" i="357"/>
  <c r="O37" i="357"/>
  <c r="M37" i="357"/>
  <c r="J37" i="357"/>
  <c r="I37" i="357"/>
  <c r="T36" i="357"/>
  <c r="S36" i="357"/>
  <c r="P36" i="357"/>
  <c r="N36" i="357"/>
  <c r="O36" i="357"/>
  <c r="M36" i="357"/>
  <c r="J36" i="357"/>
  <c r="I36" i="357"/>
  <c r="T35" i="357"/>
  <c r="S35" i="357"/>
  <c r="P35" i="357"/>
  <c r="N35" i="357"/>
  <c r="O35" i="357"/>
  <c r="M35" i="357"/>
  <c r="J35" i="357"/>
  <c r="I35" i="357"/>
  <c r="T34" i="357"/>
  <c r="S34" i="357"/>
  <c r="P34" i="357"/>
  <c r="O34" i="357"/>
  <c r="J34" i="357"/>
  <c r="I34" i="357"/>
  <c r="T33" i="357"/>
  <c r="S33" i="357"/>
  <c r="P33" i="357"/>
  <c r="N33" i="357"/>
  <c r="O33" i="357"/>
  <c r="M33" i="357"/>
  <c r="J33" i="357"/>
  <c r="I33" i="357"/>
  <c r="T32" i="357"/>
  <c r="S32" i="357"/>
  <c r="P32" i="357"/>
  <c r="N32" i="357"/>
  <c r="O32" i="357"/>
  <c r="M32" i="357"/>
  <c r="J32" i="357"/>
  <c r="I32" i="357"/>
  <c r="T31" i="357"/>
  <c r="S31" i="357"/>
  <c r="P31" i="357"/>
  <c r="N31" i="357"/>
  <c r="O31" i="357"/>
  <c r="M31" i="357"/>
  <c r="J31" i="357"/>
  <c r="I31" i="357"/>
  <c r="T30" i="357"/>
  <c r="S30" i="357"/>
  <c r="P30" i="357"/>
  <c r="N30" i="357"/>
  <c r="O30" i="357"/>
  <c r="M30" i="357"/>
  <c r="J30" i="357"/>
  <c r="I30" i="357"/>
  <c r="T29" i="357"/>
  <c r="S29" i="357"/>
  <c r="P29" i="357"/>
  <c r="N29" i="357"/>
  <c r="O29" i="357"/>
  <c r="M29" i="357"/>
  <c r="J29" i="357"/>
  <c r="I29" i="357"/>
  <c r="T28" i="357"/>
  <c r="S28" i="357"/>
  <c r="P28" i="357"/>
  <c r="N28" i="357"/>
  <c r="O28" i="357"/>
  <c r="M28" i="357"/>
  <c r="J28" i="357"/>
  <c r="I28" i="357"/>
  <c r="T27" i="357"/>
  <c r="S27" i="357"/>
  <c r="P27" i="357"/>
  <c r="N27" i="357"/>
  <c r="O27" i="357"/>
  <c r="M27" i="357"/>
  <c r="J27" i="357"/>
  <c r="I27" i="357"/>
  <c r="T26" i="357"/>
  <c r="S26" i="357"/>
  <c r="P26" i="357"/>
  <c r="N26" i="357"/>
  <c r="O26" i="357"/>
  <c r="M26" i="357"/>
  <c r="J26" i="357"/>
  <c r="I26" i="357"/>
  <c r="T25" i="357"/>
  <c r="S25" i="357"/>
  <c r="P25" i="357"/>
  <c r="N25" i="357"/>
  <c r="O25" i="357"/>
  <c r="M25" i="357"/>
  <c r="J25" i="357"/>
  <c r="I25" i="357"/>
  <c r="T24" i="357"/>
  <c r="S24" i="357"/>
  <c r="P24" i="357"/>
  <c r="N24" i="357"/>
  <c r="O24" i="357"/>
  <c r="M24" i="357"/>
  <c r="J24" i="357"/>
  <c r="I24" i="357"/>
  <c r="T23" i="357"/>
  <c r="W5" i="357"/>
  <c r="S23" i="357"/>
  <c r="P23" i="357"/>
  <c r="N23" i="357"/>
  <c r="O23" i="357"/>
  <c r="M23" i="357"/>
  <c r="J23" i="357"/>
  <c r="I23" i="357"/>
  <c r="T22" i="357"/>
  <c r="S22" i="357"/>
  <c r="P22" i="357"/>
  <c r="N22" i="357"/>
  <c r="O22" i="357"/>
  <c r="M22" i="357"/>
  <c r="J22" i="357"/>
  <c r="I22" i="357"/>
  <c r="T21" i="357"/>
  <c r="S21" i="357"/>
  <c r="P21" i="357"/>
  <c r="N21" i="357"/>
  <c r="O21" i="357"/>
  <c r="M21" i="357"/>
  <c r="J21" i="357"/>
  <c r="I21" i="357"/>
  <c r="T20" i="357"/>
  <c r="S20" i="357"/>
  <c r="P20" i="357"/>
  <c r="O20" i="357"/>
  <c r="J20" i="357"/>
  <c r="I20" i="357"/>
  <c r="T19" i="357"/>
  <c r="S19" i="357"/>
  <c r="P19" i="357"/>
  <c r="N19" i="357"/>
  <c r="O19" i="357"/>
  <c r="M19" i="357"/>
  <c r="J19" i="357"/>
  <c r="I19" i="357"/>
  <c r="T18" i="357"/>
  <c r="S18" i="357"/>
  <c r="P18" i="357"/>
  <c r="N18" i="357"/>
  <c r="O18" i="357"/>
  <c r="M18" i="357"/>
  <c r="J18" i="357"/>
  <c r="I18" i="357"/>
  <c r="T17" i="357"/>
  <c r="S17" i="357"/>
  <c r="P17" i="357"/>
  <c r="N17" i="357"/>
  <c r="O17" i="357"/>
  <c r="M17" i="357"/>
  <c r="J17" i="357"/>
  <c r="I17" i="357"/>
  <c r="T16" i="357"/>
  <c r="S16" i="357"/>
  <c r="P16" i="357"/>
  <c r="N16" i="357"/>
  <c r="O16" i="357"/>
  <c r="M16" i="357"/>
  <c r="J16" i="357"/>
  <c r="I16" i="357"/>
  <c r="T15" i="357"/>
  <c r="S15" i="357"/>
  <c r="P15" i="357"/>
  <c r="N15" i="357"/>
  <c r="O15" i="357"/>
  <c r="M15" i="357"/>
  <c r="J15" i="357"/>
  <c r="I15" i="357"/>
  <c r="T14" i="357"/>
  <c r="S14" i="357"/>
  <c r="P14" i="357"/>
  <c r="N14" i="357"/>
  <c r="O14" i="357"/>
  <c r="M14" i="357"/>
  <c r="J14" i="357"/>
  <c r="I14" i="357"/>
  <c r="T13" i="357"/>
  <c r="S13" i="357"/>
  <c r="P13" i="357"/>
  <c r="N13" i="357"/>
  <c r="O13" i="357"/>
  <c r="M13" i="357"/>
  <c r="J13" i="357"/>
  <c r="I13" i="357"/>
  <c r="T12" i="357"/>
  <c r="S12" i="357"/>
  <c r="P12" i="357"/>
  <c r="N12" i="357"/>
  <c r="O12" i="357"/>
  <c r="M12" i="357"/>
  <c r="J12" i="357"/>
  <c r="I12" i="357"/>
  <c r="T11" i="357"/>
  <c r="S11" i="357"/>
  <c r="P11" i="357"/>
  <c r="N11" i="357"/>
  <c r="O11" i="357"/>
  <c r="M11" i="357"/>
  <c r="J11" i="357"/>
  <c r="I11" i="357"/>
  <c r="T10" i="357"/>
  <c r="AC5" i="357"/>
  <c r="S10" i="357"/>
  <c r="P10" i="357"/>
  <c r="N10" i="357"/>
  <c r="O10" i="357"/>
  <c r="M10" i="357"/>
  <c r="J10" i="357"/>
  <c r="I10" i="357"/>
  <c r="T9" i="357"/>
  <c r="S9" i="357"/>
  <c r="P9" i="357"/>
  <c r="N9" i="357"/>
  <c r="O9" i="357"/>
  <c r="M9" i="357"/>
  <c r="J9" i="357"/>
  <c r="I9" i="357"/>
  <c r="T8" i="357"/>
  <c r="S8" i="357"/>
  <c r="P8" i="357"/>
  <c r="N8" i="357"/>
  <c r="O8" i="357"/>
  <c r="M8" i="357"/>
  <c r="J8" i="357"/>
  <c r="I8" i="357"/>
  <c r="T7" i="357"/>
  <c r="S7" i="357"/>
  <c r="P7" i="357"/>
  <c r="N7" i="357"/>
  <c r="O7" i="357"/>
  <c r="M7" i="357"/>
  <c r="J7" i="357"/>
  <c r="I7" i="357"/>
  <c r="AB6" i="357"/>
  <c r="V6" i="357"/>
  <c r="T6" i="357"/>
  <c r="AG5" i="357"/>
  <c r="S6" i="357"/>
  <c r="P6" i="357"/>
  <c r="N6" i="357"/>
  <c r="O6" i="357"/>
  <c r="M6" i="357"/>
  <c r="J6" i="357"/>
  <c r="I6" i="357"/>
  <c r="AH5" i="357"/>
  <c r="AF6" i="357"/>
  <c r="Y5" i="357"/>
  <c r="T5" i="357"/>
  <c r="S5" i="357"/>
  <c r="P5" i="357"/>
  <c r="N5" i="357"/>
  <c r="O5" i="357"/>
  <c r="M5" i="357"/>
  <c r="J5" i="357"/>
  <c r="I5" i="357"/>
  <c r="R54" i="356"/>
  <c r="L54" i="356"/>
  <c r="K54" i="356"/>
  <c r="J54" i="356"/>
  <c r="H54" i="356"/>
  <c r="G54" i="356"/>
  <c r="I54" i="356"/>
  <c r="F54" i="356"/>
  <c r="T54" i="356"/>
  <c r="E54" i="356"/>
  <c r="M54" i="356"/>
  <c r="T53" i="356"/>
  <c r="S53" i="356"/>
  <c r="P53" i="356"/>
  <c r="N53" i="356"/>
  <c r="O53" i="356"/>
  <c r="M53" i="356"/>
  <c r="J53" i="356"/>
  <c r="I53" i="356"/>
  <c r="T52" i="356"/>
  <c r="S52" i="356"/>
  <c r="P52" i="356"/>
  <c r="N52" i="356"/>
  <c r="O52" i="356"/>
  <c r="M52" i="356"/>
  <c r="J52" i="356"/>
  <c r="I52" i="356"/>
  <c r="T51" i="356"/>
  <c r="S51" i="356"/>
  <c r="P51" i="356"/>
  <c r="N51" i="356"/>
  <c r="O51" i="356"/>
  <c r="M51" i="356"/>
  <c r="J51" i="356"/>
  <c r="I51" i="356"/>
  <c r="T50" i="356"/>
  <c r="S50" i="356"/>
  <c r="P50" i="356"/>
  <c r="N50" i="356"/>
  <c r="O50" i="356"/>
  <c r="M50" i="356"/>
  <c r="J50" i="356"/>
  <c r="I50" i="356"/>
  <c r="T49" i="356"/>
  <c r="S49" i="356"/>
  <c r="P49" i="356"/>
  <c r="N49" i="356"/>
  <c r="O49" i="356"/>
  <c r="M49" i="356"/>
  <c r="J49" i="356"/>
  <c r="I49" i="356"/>
  <c r="T48" i="356"/>
  <c r="S48" i="356"/>
  <c r="P48" i="356"/>
  <c r="N48" i="356"/>
  <c r="O48" i="356"/>
  <c r="M48" i="356"/>
  <c r="J48" i="356"/>
  <c r="I48" i="356"/>
  <c r="T47" i="356"/>
  <c r="S47" i="356"/>
  <c r="P47" i="356"/>
  <c r="N47" i="356"/>
  <c r="O47" i="356"/>
  <c r="M47" i="356"/>
  <c r="J47" i="356"/>
  <c r="I47" i="356"/>
  <c r="T46" i="356"/>
  <c r="S46" i="356"/>
  <c r="P46" i="356"/>
  <c r="N46" i="356"/>
  <c r="O46" i="356"/>
  <c r="M46" i="356"/>
  <c r="J46" i="356"/>
  <c r="I46" i="356"/>
  <c r="T45" i="356"/>
  <c r="S45" i="356"/>
  <c r="P45" i="356"/>
  <c r="N45" i="356"/>
  <c r="O45" i="356"/>
  <c r="M45" i="356"/>
  <c r="J45" i="356"/>
  <c r="I45" i="356"/>
  <c r="T44" i="356"/>
  <c r="S44" i="356"/>
  <c r="P44" i="356"/>
  <c r="N44" i="356"/>
  <c r="O44" i="356"/>
  <c r="M44" i="356"/>
  <c r="J44" i="356"/>
  <c r="I44" i="356"/>
  <c r="T43" i="356"/>
  <c r="S43" i="356"/>
  <c r="P43" i="356"/>
  <c r="N43" i="356"/>
  <c r="O43" i="356"/>
  <c r="M43" i="356"/>
  <c r="J43" i="356"/>
  <c r="I43" i="356"/>
  <c r="T42" i="356"/>
  <c r="S42" i="356"/>
  <c r="P42" i="356"/>
  <c r="N42" i="356"/>
  <c r="O42" i="356"/>
  <c r="M42" i="356"/>
  <c r="J42" i="356"/>
  <c r="I42" i="356"/>
  <c r="T41" i="356"/>
  <c r="S41" i="356"/>
  <c r="P41" i="356"/>
  <c r="N41" i="356"/>
  <c r="O41" i="356"/>
  <c r="M41" i="356"/>
  <c r="J41" i="356"/>
  <c r="I41" i="356"/>
  <c r="T40" i="356"/>
  <c r="S40" i="356"/>
  <c r="P40" i="356"/>
  <c r="N40" i="356"/>
  <c r="O40" i="356"/>
  <c r="M40" i="356"/>
  <c r="J40" i="356"/>
  <c r="I40" i="356"/>
  <c r="T39" i="356"/>
  <c r="S39" i="356"/>
  <c r="P39" i="356"/>
  <c r="N39" i="356"/>
  <c r="O39" i="356"/>
  <c r="M39" i="356"/>
  <c r="J39" i="356"/>
  <c r="I39" i="356"/>
  <c r="T38" i="356"/>
  <c r="S38" i="356"/>
  <c r="P38" i="356"/>
  <c r="N38" i="356"/>
  <c r="O38" i="356"/>
  <c r="M38" i="356"/>
  <c r="J38" i="356"/>
  <c r="I38" i="356"/>
  <c r="T37" i="356"/>
  <c r="S37" i="356"/>
  <c r="P37" i="356"/>
  <c r="N37" i="356"/>
  <c r="O37" i="356"/>
  <c r="M37" i="356"/>
  <c r="J37" i="356"/>
  <c r="I37" i="356"/>
  <c r="T36" i="356"/>
  <c r="S36" i="356"/>
  <c r="P36" i="356"/>
  <c r="N36" i="356"/>
  <c r="O36" i="356"/>
  <c r="M36" i="356"/>
  <c r="J36" i="356"/>
  <c r="I36" i="356"/>
  <c r="T35" i="356"/>
  <c r="S35" i="356"/>
  <c r="P35" i="356"/>
  <c r="N35" i="356"/>
  <c r="O35" i="356"/>
  <c r="M35" i="356"/>
  <c r="J35" i="356"/>
  <c r="I35" i="356"/>
  <c r="T34" i="356"/>
  <c r="S34" i="356"/>
  <c r="P34" i="356"/>
  <c r="O34" i="356"/>
  <c r="J34" i="356"/>
  <c r="I34" i="356"/>
  <c r="T33" i="356"/>
  <c r="S33" i="356"/>
  <c r="P33" i="356"/>
  <c r="N33" i="356"/>
  <c r="O33" i="356"/>
  <c r="M33" i="356"/>
  <c r="J33" i="356"/>
  <c r="I33" i="356"/>
  <c r="T32" i="356"/>
  <c r="S32" i="356"/>
  <c r="P32" i="356"/>
  <c r="N32" i="356"/>
  <c r="O32" i="356"/>
  <c r="M32" i="356"/>
  <c r="J32" i="356"/>
  <c r="I32" i="356"/>
  <c r="T31" i="356"/>
  <c r="S31" i="356"/>
  <c r="P31" i="356"/>
  <c r="N31" i="356"/>
  <c r="O31" i="356"/>
  <c r="M31" i="356"/>
  <c r="J31" i="356"/>
  <c r="I31" i="356"/>
  <c r="T30" i="356"/>
  <c r="S30" i="356"/>
  <c r="P30" i="356"/>
  <c r="N30" i="356"/>
  <c r="O30" i="356"/>
  <c r="M30" i="356"/>
  <c r="J30" i="356"/>
  <c r="I30" i="356"/>
  <c r="T29" i="356"/>
  <c r="S29" i="356"/>
  <c r="P29" i="356"/>
  <c r="N29" i="356"/>
  <c r="O29" i="356"/>
  <c r="M29" i="356"/>
  <c r="J29" i="356"/>
  <c r="I29" i="356"/>
  <c r="T28" i="356"/>
  <c r="S28" i="356"/>
  <c r="P28" i="356"/>
  <c r="N28" i="356"/>
  <c r="O28" i="356"/>
  <c r="M28" i="356"/>
  <c r="J28" i="356"/>
  <c r="I28" i="356"/>
  <c r="T27" i="356"/>
  <c r="S27" i="356"/>
  <c r="P27" i="356"/>
  <c r="N27" i="356"/>
  <c r="O27" i="356"/>
  <c r="M27" i="356"/>
  <c r="J27" i="356"/>
  <c r="I27" i="356"/>
  <c r="T26" i="356"/>
  <c r="S26" i="356"/>
  <c r="P26" i="356"/>
  <c r="N26" i="356"/>
  <c r="O26" i="356"/>
  <c r="M26" i="356"/>
  <c r="J26" i="356"/>
  <c r="I26" i="356"/>
  <c r="T25" i="356"/>
  <c r="S25" i="356"/>
  <c r="P25" i="356"/>
  <c r="N25" i="356"/>
  <c r="O25" i="356"/>
  <c r="M25" i="356"/>
  <c r="J25" i="356"/>
  <c r="I25" i="356"/>
  <c r="T24" i="356"/>
  <c r="S24" i="356"/>
  <c r="P24" i="356"/>
  <c r="N24" i="356"/>
  <c r="O24" i="356"/>
  <c r="M24" i="356"/>
  <c r="J24" i="356"/>
  <c r="I24" i="356"/>
  <c r="T23" i="356"/>
  <c r="S23" i="356"/>
  <c r="P23" i="356"/>
  <c r="N23" i="356"/>
  <c r="O23" i="356"/>
  <c r="M23" i="356"/>
  <c r="J23" i="356"/>
  <c r="I23" i="356"/>
  <c r="T22" i="356"/>
  <c r="S22" i="356"/>
  <c r="P22" i="356"/>
  <c r="N22" i="356"/>
  <c r="O22" i="356"/>
  <c r="M22" i="356"/>
  <c r="J22" i="356"/>
  <c r="I22" i="356"/>
  <c r="T21" i="356"/>
  <c r="S21" i="356"/>
  <c r="P21" i="356"/>
  <c r="N21" i="356"/>
  <c r="O21" i="356"/>
  <c r="M21" i="356"/>
  <c r="J21" i="356"/>
  <c r="I21" i="356"/>
  <c r="T20" i="356"/>
  <c r="S20" i="356"/>
  <c r="P20" i="356"/>
  <c r="O20" i="356"/>
  <c r="J20" i="356"/>
  <c r="I20" i="356"/>
  <c r="T19" i="356"/>
  <c r="S19" i="356"/>
  <c r="P19" i="356"/>
  <c r="O19" i="356"/>
  <c r="N19" i="356"/>
  <c r="M19" i="356"/>
  <c r="J19" i="356"/>
  <c r="I19" i="356"/>
  <c r="T18" i="356"/>
  <c r="S18" i="356"/>
  <c r="P18" i="356"/>
  <c r="O18" i="356"/>
  <c r="N18" i="356"/>
  <c r="M18" i="356"/>
  <c r="J18" i="356"/>
  <c r="I18" i="356"/>
  <c r="T17" i="356"/>
  <c r="S17" i="356"/>
  <c r="P17" i="356"/>
  <c r="N17" i="356"/>
  <c r="O17" i="356"/>
  <c r="M17" i="356"/>
  <c r="J17" i="356"/>
  <c r="I17" i="356"/>
  <c r="T16" i="356"/>
  <c r="S16" i="356"/>
  <c r="P16" i="356"/>
  <c r="O16" i="356"/>
  <c r="N16" i="356"/>
  <c r="M16" i="356"/>
  <c r="J16" i="356"/>
  <c r="I16" i="356"/>
  <c r="T15" i="356"/>
  <c r="S15" i="356"/>
  <c r="P15" i="356"/>
  <c r="N15" i="356"/>
  <c r="O15" i="356"/>
  <c r="M15" i="356"/>
  <c r="J15" i="356"/>
  <c r="I15" i="356"/>
  <c r="T14" i="356"/>
  <c r="S14" i="356"/>
  <c r="P14" i="356"/>
  <c r="N14" i="356"/>
  <c r="O14" i="356"/>
  <c r="M14" i="356"/>
  <c r="J14" i="356"/>
  <c r="I14" i="356"/>
  <c r="T13" i="356"/>
  <c r="S13" i="356"/>
  <c r="P13" i="356"/>
  <c r="N13" i="356"/>
  <c r="O13" i="356"/>
  <c r="M13" i="356"/>
  <c r="J13" i="356"/>
  <c r="I13" i="356"/>
  <c r="T12" i="356"/>
  <c r="S12" i="356"/>
  <c r="P12" i="356"/>
  <c r="N12" i="356"/>
  <c r="O12" i="356"/>
  <c r="M12" i="356"/>
  <c r="J12" i="356"/>
  <c r="I12" i="356"/>
  <c r="T11" i="356"/>
  <c r="S11" i="356"/>
  <c r="P11" i="356"/>
  <c r="N11" i="356"/>
  <c r="O11" i="356"/>
  <c r="M11" i="356"/>
  <c r="J11" i="356"/>
  <c r="I11" i="356"/>
  <c r="T10" i="356"/>
  <c r="AC5" i="356"/>
  <c r="S10" i="356"/>
  <c r="P10" i="356"/>
  <c r="N10" i="356"/>
  <c r="O10" i="356"/>
  <c r="M10" i="356"/>
  <c r="J10" i="356"/>
  <c r="I10" i="356"/>
  <c r="T9" i="356"/>
  <c r="S9" i="356"/>
  <c r="P9" i="356"/>
  <c r="N9" i="356"/>
  <c r="O9" i="356"/>
  <c r="M9" i="356"/>
  <c r="J9" i="356"/>
  <c r="I9" i="356"/>
  <c r="T8" i="356"/>
  <c r="S8" i="356"/>
  <c r="P8" i="356"/>
  <c r="N8" i="356"/>
  <c r="O8" i="356"/>
  <c r="M8" i="356"/>
  <c r="J8" i="356"/>
  <c r="I8" i="356"/>
  <c r="T7" i="356"/>
  <c r="S7" i="356"/>
  <c r="P7" i="356"/>
  <c r="N7" i="356"/>
  <c r="O7" i="356"/>
  <c r="M7" i="356"/>
  <c r="J7" i="356"/>
  <c r="I7" i="356"/>
  <c r="T6" i="356"/>
  <c r="AG5" i="356"/>
  <c r="S6" i="356"/>
  <c r="P6" i="356"/>
  <c r="O6" i="356"/>
  <c r="N6" i="356"/>
  <c r="M6" i="356"/>
  <c r="J6" i="356"/>
  <c r="I6" i="356"/>
  <c r="AH5" i="356"/>
  <c r="AD6" i="356"/>
  <c r="T5" i="356"/>
  <c r="AE5" i="356"/>
  <c r="S5" i="356"/>
  <c r="P5" i="356"/>
  <c r="N5" i="356"/>
  <c r="O5" i="356"/>
  <c r="M5" i="356"/>
  <c r="J5" i="356"/>
  <c r="I5" i="356"/>
  <c r="R54" i="355"/>
  <c r="N54" i="355"/>
  <c r="O54" i="355"/>
  <c r="L54" i="355"/>
  <c r="K54" i="355"/>
  <c r="H54" i="355"/>
  <c r="G54" i="355"/>
  <c r="F54" i="355"/>
  <c r="T54" i="355"/>
  <c r="E54" i="355"/>
  <c r="M54" i="355"/>
  <c r="T53" i="355"/>
  <c r="S53" i="355"/>
  <c r="N53" i="355"/>
  <c r="O53" i="355"/>
  <c r="M53" i="355"/>
  <c r="J53" i="355"/>
  <c r="I53" i="355"/>
  <c r="T52" i="355"/>
  <c r="S52" i="355"/>
  <c r="N52" i="355"/>
  <c r="O52" i="355"/>
  <c r="M52" i="355"/>
  <c r="J52" i="355"/>
  <c r="I52" i="355"/>
  <c r="T51" i="355"/>
  <c r="S51" i="355"/>
  <c r="N51" i="355"/>
  <c r="O51" i="355"/>
  <c r="M51" i="355"/>
  <c r="J51" i="355"/>
  <c r="I51" i="355"/>
  <c r="T50" i="355"/>
  <c r="S50" i="355"/>
  <c r="N50" i="355"/>
  <c r="O50" i="355"/>
  <c r="M50" i="355"/>
  <c r="J50" i="355"/>
  <c r="I50" i="355"/>
  <c r="T49" i="355"/>
  <c r="S49" i="355"/>
  <c r="N49" i="355"/>
  <c r="O49" i="355"/>
  <c r="M49" i="355"/>
  <c r="J49" i="355"/>
  <c r="I49" i="355"/>
  <c r="T48" i="355"/>
  <c r="S48" i="355"/>
  <c r="N48" i="355"/>
  <c r="O48" i="355"/>
  <c r="M48" i="355"/>
  <c r="J48" i="355"/>
  <c r="I48" i="355"/>
  <c r="T47" i="355"/>
  <c r="S47" i="355"/>
  <c r="N47" i="355"/>
  <c r="O47" i="355"/>
  <c r="M47" i="355"/>
  <c r="J47" i="355"/>
  <c r="I47" i="355"/>
  <c r="T46" i="355"/>
  <c r="S46" i="355"/>
  <c r="N46" i="355"/>
  <c r="O46" i="355"/>
  <c r="M46" i="355"/>
  <c r="J46" i="355"/>
  <c r="I46" i="355"/>
  <c r="T45" i="355"/>
  <c r="S45" i="355"/>
  <c r="N45" i="355"/>
  <c r="O45" i="355"/>
  <c r="M45" i="355"/>
  <c r="J45" i="355"/>
  <c r="I45" i="355"/>
  <c r="T44" i="355"/>
  <c r="S44" i="355"/>
  <c r="N44" i="355"/>
  <c r="O44" i="355"/>
  <c r="M44" i="355"/>
  <c r="J44" i="355"/>
  <c r="I44" i="355"/>
  <c r="T43" i="355"/>
  <c r="S43" i="355"/>
  <c r="N43" i="355"/>
  <c r="O43" i="355"/>
  <c r="M43" i="355"/>
  <c r="J43" i="355"/>
  <c r="I43" i="355"/>
  <c r="T42" i="355"/>
  <c r="S42" i="355"/>
  <c r="N42" i="355"/>
  <c r="O42" i="355"/>
  <c r="M42" i="355"/>
  <c r="J42" i="355"/>
  <c r="I42" i="355"/>
  <c r="T41" i="355"/>
  <c r="S41" i="355"/>
  <c r="N41" i="355"/>
  <c r="O41" i="355"/>
  <c r="M41" i="355"/>
  <c r="J41" i="355"/>
  <c r="I41" i="355"/>
  <c r="T40" i="355"/>
  <c r="S40" i="355"/>
  <c r="N40" i="355"/>
  <c r="O40" i="355"/>
  <c r="M40" i="355"/>
  <c r="J40" i="355"/>
  <c r="I40" i="355"/>
  <c r="T39" i="355"/>
  <c r="S39" i="355"/>
  <c r="N39" i="355"/>
  <c r="O39" i="355"/>
  <c r="M39" i="355"/>
  <c r="J39" i="355"/>
  <c r="I39" i="355"/>
  <c r="T38" i="355"/>
  <c r="S38" i="355"/>
  <c r="N38" i="355"/>
  <c r="O38" i="355"/>
  <c r="M38" i="355"/>
  <c r="J38" i="355"/>
  <c r="I38" i="355"/>
  <c r="T37" i="355"/>
  <c r="S37" i="355"/>
  <c r="N37" i="355"/>
  <c r="O37" i="355"/>
  <c r="M37" i="355"/>
  <c r="J37" i="355"/>
  <c r="I37" i="355"/>
  <c r="T36" i="355"/>
  <c r="S36" i="355"/>
  <c r="N36" i="355"/>
  <c r="O36" i="355"/>
  <c r="M36" i="355"/>
  <c r="J36" i="355"/>
  <c r="I36" i="355"/>
  <c r="T35" i="355"/>
  <c r="S35" i="355"/>
  <c r="N35" i="355"/>
  <c r="O35" i="355"/>
  <c r="M35" i="355"/>
  <c r="J35" i="355"/>
  <c r="I35" i="355"/>
  <c r="T34" i="355"/>
  <c r="S34" i="355"/>
  <c r="O34" i="355"/>
  <c r="J34" i="355"/>
  <c r="I34" i="355"/>
  <c r="T33" i="355"/>
  <c r="S33" i="355"/>
  <c r="O33" i="355"/>
  <c r="N33" i="355"/>
  <c r="M33" i="355"/>
  <c r="J33" i="355"/>
  <c r="I33" i="355"/>
  <c r="T32" i="355"/>
  <c r="S32" i="355"/>
  <c r="N32" i="355"/>
  <c r="O32" i="355"/>
  <c r="M32" i="355"/>
  <c r="J32" i="355"/>
  <c r="I32" i="355"/>
  <c r="T31" i="355"/>
  <c r="S31" i="355"/>
  <c r="O31" i="355"/>
  <c r="N31" i="355"/>
  <c r="M31" i="355"/>
  <c r="J31" i="355"/>
  <c r="I31" i="355"/>
  <c r="T30" i="355"/>
  <c r="S30" i="355"/>
  <c r="N30" i="355"/>
  <c r="O30" i="355"/>
  <c r="M30" i="355"/>
  <c r="J30" i="355"/>
  <c r="I30" i="355"/>
  <c r="T29" i="355"/>
  <c r="S29" i="355"/>
  <c r="N29" i="355"/>
  <c r="O29" i="355"/>
  <c r="M29" i="355"/>
  <c r="J29" i="355"/>
  <c r="I29" i="355"/>
  <c r="T28" i="355"/>
  <c r="S28" i="355"/>
  <c r="N28" i="355"/>
  <c r="O28" i="355"/>
  <c r="M28" i="355"/>
  <c r="J28" i="355"/>
  <c r="I28" i="355"/>
  <c r="T27" i="355"/>
  <c r="S27" i="355"/>
  <c r="O27" i="355"/>
  <c r="N27" i="355"/>
  <c r="M27" i="355"/>
  <c r="J27" i="355"/>
  <c r="I27" i="355"/>
  <c r="T26" i="355"/>
  <c r="S26" i="355"/>
  <c r="N26" i="355"/>
  <c r="O26" i="355"/>
  <c r="M26" i="355"/>
  <c r="J26" i="355"/>
  <c r="I26" i="355"/>
  <c r="T25" i="355"/>
  <c r="S25" i="355"/>
  <c r="O25" i="355"/>
  <c r="N25" i="355"/>
  <c r="M25" i="355"/>
  <c r="J25" i="355"/>
  <c r="I25" i="355"/>
  <c r="T24" i="355"/>
  <c r="S24" i="355"/>
  <c r="N24" i="355"/>
  <c r="O24" i="355"/>
  <c r="M24" i="355"/>
  <c r="J24" i="355"/>
  <c r="I24" i="355"/>
  <c r="T23" i="355"/>
  <c r="S23" i="355"/>
  <c r="N23" i="355"/>
  <c r="O23" i="355"/>
  <c r="M23" i="355"/>
  <c r="J23" i="355"/>
  <c r="I23" i="355"/>
  <c r="T22" i="355"/>
  <c r="S22" i="355"/>
  <c r="N22" i="355"/>
  <c r="O22" i="355"/>
  <c r="M22" i="355"/>
  <c r="J22" i="355"/>
  <c r="I22" i="355"/>
  <c r="T21" i="355"/>
  <c r="S21" i="355"/>
  <c r="N21" i="355"/>
  <c r="O21" i="355"/>
  <c r="M21" i="355"/>
  <c r="J21" i="355"/>
  <c r="I21" i="355"/>
  <c r="T20" i="355"/>
  <c r="S20" i="355"/>
  <c r="O20" i="355"/>
  <c r="J20" i="355"/>
  <c r="I20" i="355"/>
  <c r="T19" i="355"/>
  <c r="S19" i="355"/>
  <c r="N19" i="355"/>
  <c r="O19" i="355"/>
  <c r="M19" i="355"/>
  <c r="J19" i="355"/>
  <c r="I19" i="355"/>
  <c r="T18" i="355"/>
  <c r="S18" i="355"/>
  <c r="P18" i="355"/>
  <c r="N18" i="355"/>
  <c r="O18" i="355"/>
  <c r="M18" i="355"/>
  <c r="J18" i="355"/>
  <c r="I18" i="355"/>
  <c r="T17" i="355"/>
  <c r="S17" i="355"/>
  <c r="P17" i="355"/>
  <c r="N17" i="355"/>
  <c r="O17" i="355"/>
  <c r="M17" i="355"/>
  <c r="J17" i="355"/>
  <c r="I17" i="355"/>
  <c r="T16" i="355"/>
  <c r="S16" i="355"/>
  <c r="N16" i="355"/>
  <c r="O16" i="355"/>
  <c r="M16" i="355"/>
  <c r="J16" i="355"/>
  <c r="I16" i="355"/>
  <c r="T15" i="355"/>
  <c r="S15" i="355"/>
  <c r="N15" i="355"/>
  <c r="O15" i="355"/>
  <c r="M15" i="355"/>
  <c r="J15" i="355"/>
  <c r="I15" i="355"/>
  <c r="T14" i="355"/>
  <c r="S14" i="355"/>
  <c r="N14" i="355"/>
  <c r="O14" i="355"/>
  <c r="M14" i="355"/>
  <c r="J14" i="355"/>
  <c r="I14" i="355"/>
  <c r="T13" i="355"/>
  <c r="S13" i="355"/>
  <c r="P13" i="355"/>
  <c r="N13" i="355"/>
  <c r="O13" i="355"/>
  <c r="M13" i="355"/>
  <c r="J13" i="355"/>
  <c r="I13" i="355"/>
  <c r="T12" i="355"/>
  <c r="S12" i="355"/>
  <c r="P12" i="355"/>
  <c r="N12" i="355"/>
  <c r="O12" i="355"/>
  <c r="M12" i="355"/>
  <c r="J12" i="355"/>
  <c r="I12" i="355"/>
  <c r="T11" i="355"/>
  <c r="S11" i="355"/>
  <c r="P11" i="355"/>
  <c r="O11" i="355"/>
  <c r="N11" i="355"/>
  <c r="M11" i="355"/>
  <c r="J11" i="355"/>
  <c r="I11" i="355"/>
  <c r="T10" i="355"/>
  <c r="AC5" i="355"/>
  <c r="S10" i="355"/>
  <c r="P10" i="355"/>
  <c r="O10" i="355"/>
  <c r="N10" i="355"/>
  <c r="M10" i="355"/>
  <c r="J10" i="355"/>
  <c r="I10" i="355"/>
  <c r="T9" i="355"/>
  <c r="W5" i="355"/>
  <c r="S9" i="355"/>
  <c r="P9" i="355"/>
  <c r="O9" i="355"/>
  <c r="N9" i="355"/>
  <c r="M9" i="355"/>
  <c r="J9" i="355"/>
  <c r="I9" i="355"/>
  <c r="T8" i="355"/>
  <c r="S8" i="355"/>
  <c r="P8" i="355"/>
  <c r="O8" i="355"/>
  <c r="N8" i="355"/>
  <c r="M8" i="355"/>
  <c r="J8" i="355"/>
  <c r="I8" i="355"/>
  <c r="T7" i="355"/>
  <c r="S7" i="355"/>
  <c r="P7" i="355"/>
  <c r="O7" i="355"/>
  <c r="N7" i="355"/>
  <c r="M7" i="355"/>
  <c r="J7" i="355"/>
  <c r="I7" i="355"/>
  <c r="AF6" i="355"/>
  <c r="AB6" i="355"/>
  <c r="Z6" i="355"/>
  <c r="V6" i="355"/>
  <c r="T6" i="355"/>
  <c r="S6" i="355"/>
  <c r="P6" i="355"/>
  <c r="N6" i="355"/>
  <c r="O6" i="355"/>
  <c r="M6" i="355"/>
  <c r="J6" i="355"/>
  <c r="I6" i="355"/>
  <c r="AH5" i="355"/>
  <c r="AD6" i="355"/>
  <c r="AG5" i="355"/>
  <c r="Y5" i="355"/>
  <c r="T5" i="355"/>
  <c r="AE5" i="355"/>
  <c r="S5" i="355"/>
  <c r="P5" i="355"/>
  <c r="N5" i="355"/>
  <c r="O5" i="355"/>
  <c r="M5" i="355"/>
  <c r="J5" i="355"/>
  <c r="I5" i="355"/>
  <c r="R54" i="354"/>
  <c r="N54" i="354"/>
  <c r="O54" i="354"/>
  <c r="L54" i="354"/>
  <c r="K54" i="354"/>
  <c r="I54" i="354"/>
  <c r="H54" i="354"/>
  <c r="G54" i="354"/>
  <c r="F54" i="354"/>
  <c r="T54" i="354"/>
  <c r="E54" i="354"/>
  <c r="M54" i="354"/>
  <c r="T53" i="354"/>
  <c r="S53" i="354"/>
  <c r="P53" i="354"/>
  <c r="N53" i="354"/>
  <c r="O53" i="354"/>
  <c r="M53" i="354"/>
  <c r="J53" i="354"/>
  <c r="I53" i="354"/>
  <c r="T52" i="354"/>
  <c r="S52" i="354"/>
  <c r="P52" i="354"/>
  <c r="N52" i="354"/>
  <c r="O52" i="354"/>
  <c r="M52" i="354"/>
  <c r="J52" i="354"/>
  <c r="I52" i="354"/>
  <c r="T51" i="354"/>
  <c r="S51" i="354"/>
  <c r="P51" i="354"/>
  <c r="N51" i="354"/>
  <c r="O51" i="354"/>
  <c r="M51" i="354"/>
  <c r="J51" i="354"/>
  <c r="I51" i="354"/>
  <c r="T50" i="354"/>
  <c r="S50" i="354"/>
  <c r="P50" i="354"/>
  <c r="N50" i="354"/>
  <c r="O50" i="354"/>
  <c r="M50" i="354"/>
  <c r="J50" i="354"/>
  <c r="I50" i="354"/>
  <c r="T49" i="354"/>
  <c r="S49" i="354"/>
  <c r="P49" i="354"/>
  <c r="N49" i="354"/>
  <c r="O49" i="354"/>
  <c r="M49" i="354"/>
  <c r="J49" i="354"/>
  <c r="I49" i="354"/>
  <c r="T48" i="354"/>
  <c r="S48" i="354"/>
  <c r="P48" i="354"/>
  <c r="N48" i="354"/>
  <c r="O48" i="354"/>
  <c r="M48" i="354"/>
  <c r="J48" i="354"/>
  <c r="I48" i="354"/>
  <c r="T47" i="354"/>
  <c r="S47" i="354"/>
  <c r="P47" i="354"/>
  <c r="N47" i="354"/>
  <c r="O47" i="354"/>
  <c r="M47" i="354"/>
  <c r="J47" i="354"/>
  <c r="I47" i="354"/>
  <c r="T46" i="354"/>
  <c r="S46" i="354"/>
  <c r="P46" i="354"/>
  <c r="N46" i="354"/>
  <c r="O46" i="354"/>
  <c r="M46" i="354"/>
  <c r="J46" i="354"/>
  <c r="I46" i="354"/>
  <c r="T45" i="354"/>
  <c r="S45" i="354"/>
  <c r="P45" i="354"/>
  <c r="N45" i="354"/>
  <c r="O45" i="354"/>
  <c r="M45" i="354"/>
  <c r="J45" i="354"/>
  <c r="I45" i="354"/>
  <c r="T44" i="354"/>
  <c r="S44" i="354"/>
  <c r="P44" i="354"/>
  <c r="N44" i="354"/>
  <c r="O44" i="354"/>
  <c r="M44" i="354"/>
  <c r="J44" i="354"/>
  <c r="I44" i="354"/>
  <c r="T43" i="354"/>
  <c r="S43" i="354"/>
  <c r="P43" i="354"/>
  <c r="N43" i="354"/>
  <c r="O43" i="354"/>
  <c r="M43" i="354"/>
  <c r="J43" i="354"/>
  <c r="I43" i="354"/>
  <c r="T42" i="354"/>
  <c r="S42" i="354"/>
  <c r="P42" i="354"/>
  <c r="N42" i="354"/>
  <c r="O42" i="354"/>
  <c r="M42" i="354"/>
  <c r="J42" i="354"/>
  <c r="I42" i="354"/>
  <c r="T41" i="354"/>
  <c r="S41" i="354"/>
  <c r="P41" i="354"/>
  <c r="N41" i="354"/>
  <c r="O41" i="354"/>
  <c r="M41" i="354"/>
  <c r="J41" i="354"/>
  <c r="I41" i="354"/>
  <c r="T40" i="354"/>
  <c r="S40" i="354"/>
  <c r="P40" i="354"/>
  <c r="N40" i="354"/>
  <c r="O40" i="354"/>
  <c r="M40" i="354"/>
  <c r="J40" i="354"/>
  <c r="I40" i="354"/>
  <c r="T39" i="354"/>
  <c r="S39" i="354"/>
  <c r="P39" i="354"/>
  <c r="N39" i="354"/>
  <c r="O39" i="354"/>
  <c r="M39" i="354"/>
  <c r="J39" i="354"/>
  <c r="I39" i="354"/>
  <c r="T38" i="354"/>
  <c r="S38" i="354"/>
  <c r="P38" i="354"/>
  <c r="N38" i="354"/>
  <c r="O38" i="354"/>
  <c r="M38" i="354"/>
  <c r="J38" i="354"/>
  <c r="I38" i="354"/>
  <c r="T37" i="354"/>
  <c r="S37" i="354"/>
  <c r="P37" i="354"/>
  <c r="N37" i="354"/>
  <c r="O37" i="354"/>
  <c r="M37" i="354"/>
  <c r="J37" i="354"/>
  <c r="I37" i="354"/>
  <c r="T36" i="354"/>
  <c r="S36" i="354"/>
  <c r="P36" i="354"/>
  <c r="N36" i="354"/>
  <c r="O36" i="354"/>
  <c r="M36" i="354"/>
  <c r="J36" i="354"/>
  <c r="I36" i="354"/>
  <c r="T35" i="354"/>
  <c r="S35" i="354"/>
  <c r="P35" i="354"/>
  <c r="N35" i="354"/>
  <c r="O35" i="354"/>
  <c r="M35" i="354"/>
  <c r="J35" i="354"/>
  <c r="I35" i="354"/>
  <c r="T34" i="354"/>
  <c r="S34" i="354"/>
  <c r="P34" i="354"/>
  <c r="O34" i="354"/>
  <c r="J34" i="354"/>
  <c r="I34" i="354"/>
  <c r="T33" i="354"/>
  <c r="S33" i="354"/>
  <c r="N33" i="354"/>
  <c r="O33" i="354"/>
  <c r="M33" i="354"/>
  <c r="J33" i="354"/>
  <c r="I33" i="354"/>
  <c r="T32" i="354"/>
  <c r="S32" i="354"/>
  <c r="N32" i="354"/>
  <c r="O32" i="354"/>
  <c r="M32" i="354"/>
  <c r="J32" i="354"/>
  <c r="I32" i="354"/>
  <c r="T31" i="354"/>
  <c r="S31" i="354"/>
  <c r="N31" i="354"/>
  <c r="O31" i="354"/>
  <c r="M31" i="354"/>
  <c r="J31" i="354"/>
  <c r="I31" i="354"/>
  <c r="T30" i="354"/>
  <c r="S30" i="354"/>
  <c r="N30" i="354"/>
  <c r="O30" i="354"/>
  <c r="M30" i="354"/>
  <c r="J30" i="354"/>
  <c r="I30" i="354"/>
  <c r="T29" i="354"/>
  <c r="S29" i="354"/>
  <c r="N29" i="354"/>
  <c r="O29" i="354"/>
  <c r="M29" i="354"/>
  <c r="J29" i="354"/>
  <c r="I29" i="354"/>
  <c r="T28" i="354"/>
  <c r="S28" i="354"/>
  <c r="O28" i="354"/>
  <c r="N28" i="354"/>
  <c r="M28" i="354"/>
  <c r="J28" i="354"/>
  <c r="I28" i="354"/>
  <c r="T27" i="354"/>
  <c r="S27" i="354"/>
  <c r="N27" i="354"/>
  <c r="O27" i="354"/>
  <c r="M27" i="354"/>
  <c r="J27" i="354"/>
  <c r="I27" i="354"/>
  <c r="T26" i="354"/>
  <c r="S26" i="354"/>
  <c r="N26" i="354"/>
  <c r="O26" i="354"/>
  <c r="M26" i="354"/>
  <c r="J26" i="354"/>
  <c r="I26" i="354"/>
  <c r="T25" i="354"/>
  <c r="S25" i="354"/>
  <c r="O25" i="354"/>
  <c r="N25" i="354"/>
  <c r="M25" i="354"/>
  <c r="J25" i="354"/>
  <c r="I25" i="354"/>
  <c r="T24" i="354"/>
  <c r="S24" i="354"/>
  <c r="N24" i="354"/>
  <c r="O24" i="354"/>
  <c r="M24" i="354"/>
  <c r="J24" i="354"/>
  <c r="I24" i="354"/>
  <c r="T23" i="354"/>
  <c r="S23" i="354"/>
  <c r="N23" i="354"/>
  <c r="O23" i="354"/>
  <c r="M23" i="354"/>
  <c r="J23" i="354"/>
  <c r="I23" i="354"/>
  <c r="T22" i="354"/>
  <c r="S22" i="354"/>
  <c r="O22" i="354"/>
  <c r="N22" i="354"/>
  <c r="M22" i="354"/>
  <c r="J22" i="354"/>
  <c r="I22" i="354"/>
  <c r="T21" i="354"/>
  <c r="S21" i="354"/>
  <c r="N21" i="354"/>
  <c r="O21" i="354"/>
  <c r="M21" i="354"/>
  <c r="J21" i="354"/>
  <c r="I21" i="354"/>
  <c r="T20" i="354"/>
  <c r="S20" i="354"/>
  <c r="O20" i="354"/>
  <c r="J20" i="354"/>
  <c r="I20" i="354"/>
  <c r="T19" i="354"/>
  <c r="S19" i="354"/>
  <c r="N19" i="354"/>
  <c r="O19" i="354"/>
  <c r="M19" i="354"/>
  <c r="J19" i="354"/>
  <c r="I19" i="354"/>
  <c r="T18" i="354"/>
  <c r="S18" i="354"/>
  <c r="N18" i="354"/>
  <c r="O18" i="354"/>
  <c r="M18" i="354"/>
  <c r="J18" i="354"/>
  <c r="I18" i="354"/>
  <c r="T17" i="354"/>
  <c r="S17" i="354"/>
  <c r="N17" i="354"/>
  <c r="O17" i="354"/>
  <c r="M17" i="354"/>
  <c r="J17" i="354"/>
  <c r="I17" i="354"/>
  <c r="T16" i="354"/>
  <c r="S16" i="354"/>
  <c r="N16" i="354"/>
  <c r="O16" i="354"/>
  <c r="M16" i="354"/>
  <c r="J16" i="354"/>
  <c r="I16" i="354"/>
  <c r="T15" i="354"/>
  <c r="S15" i="354"/>
  <c r="N15" i="354"/>
  <c r="O15" i="354"/>
  <c r="M15" i="354"/>
  <c r="J15" i="354"/>
  <c r="I15" i="354"/>
  <c r="T14" i="354"/>
  <c r="S14" i="354"/>
  <c r="N14" i="354"/>
  <c r="O14" i="354"/>
  <c r="M14" i="354"/>
  <c r="J14" i="354"/>
  <c r="I14" i="354"/>
  <c r="T13" i="354"/>
  <c r="S13" i="354"/>
  <c r="N13" i="354"/>
  <c r="O13" i="354"/>
  <c r="M13" i="354"/>
  <c r="J13" i="354"/>
  <c r="I13" i="354"/>
  <c r="T12" i="354"/>
  <c r="S12" i="354"/>
  <c r="N12" i="354"/>
  <c r="O12" i="354"/>
  <c r="M12" i="354"/>
  <c r="J12" i="354"/>
  <c r="I12" i="354"/>
  <c r="T11" i="354"/>
  <c r="S11" i="354"/>
  <c r="N11" i="354"/>
  <c r="O11" i="354"/>
  <c r="M11" i="354"/>
  <c r="J11" i="354"/>
  <c r="I11" i="354"/>
  <c r="T10" i="354"/>
  <c r="S10" i="354"/>
  <c r="N10" i="354"/>
  <c r="O10" i="354"/>
  <c r="M10" i="354"/>
  <c r="J10" i="354"/>
  <c r="I10" i="354"/>
  <c r="T9" i="354"/>
  <c r="S9" i="354"/>
  <c r="N9" i="354"/>
  <c r="O9" i="354"/>
  <c r="M9" i="354"/>
  <c r="J9" i="354"/>
  <c r="I9" i="354"/>
  <c r="T8" i="354"/>
  <c r="S8" i="354"/>
  <c r="N8" i="354"/>
  <c r="O8" i="354"/>
  <c r="M8" i="354"/>
  <c r="J8" i="354"/>
  <c r="I8" i="354"/>
  <c r="T7" i="354"/>
  <c r="Y5" i="354"/>
  <c r="S7" i="354"/>
  <c r="N7" i="354"/>
  <c r="O7" i="354"/>
  <c r="M7" i="354"/>
  <c r="J7" i="354"/>
  <c r="I7" i="354"/>
  <c r="AB6" i="354"/>
  <c r="T6" i="354"/>
  <c r="S6" i="354"/>
  <c r="P6" i="354"/>
  <c r="N6" i="354"/>
  <c r="O6" i="354"/>
  <c r="M6" i="354"/>
  <c r="J6" i="354"/>
  <c r="I6" i="354"/>
  <c r="AH5" i="354"/>
  <c r="V6" i="354"/>
  <c r="AF6" i="354"/>
  <c r="AG5" i="354"/>
  <c r="AC5" i="354"/>
  <c r="W5" i="354"/>
  <c r="T5" i="354"/>
  <c r="AE5" i="354"/>
  <c r="S5" i="354"/>
  <c r="P5" i="354"/>
  <c r="N5" i="354"/>
  <c r="O5" i="354"/>
  <c r="M5" i="354"/>
  <c r="J5" i="354"/>
  <c r="I5" i="354"/>
  <c r="R54" i="353"/>
  <c r="M54" i="353"/>
  <c r="L54" i="353"/>
  <c r="K54" i="353"/>
  <c r="H54" i="353"/>
  <c r="G54" i="353"/>
  <c r="F54" i="353"/>
  <c r="P53" i="353"/>
  <c r="T54" i="353"/>
  <c r="E54" i="353"/>
  <c r="I54" i="353"/>
  <c r="T53" i="353"/>
  <c r="S53" i="353"/>
  <c r="O53" i="353"/>
  <c r="N53" i="353"/>
  <c r="M53" i="353"/>
  <c r="J53" i="353"/>
  <c r="I53" i="353"/>
  <c r="T52" i="353"/>
  <c r="S52" i="353"/>
  <c r="N52" i="353"/>
  <c r="O52" i="353"/>
  <c r="M52" i="353"/>
  <c r="J52" i="353"/>
  <c r="I52" i="353"/>
  <c r="T51" i="353"/>
  <c r="S51" i="353"/>
  <c r="O51" i="353"/>
  <c r="N51" i="353"/>
  <c r="M51" i="353"/>
  <c r="J51" i="353"/>
  <c r="I51" i="353"/>
  <c r="T50" i="353"/>
  <c r="S50" i="353"/>
  <c r="O50" i="353"/>
  <c r="N50" i="353"/>
  <c r="M50" i="353"/>
  <c r="J50" i="353"/>
  <c r="I50" i="353"/>
  <c r="T49" i="353"/>
  <c r="S49" i="353"/>
  <c r="N49" i="353"/>
  <c r="O49" i="353"/>
  <c r="M49" i="353"/>
  <c r="J49" i="353"/>
  <c r="I49" i="353"/>
  <c r="T48" i="353"/>
  <c r="S48" i="353"/>
  <c r="O48" i="353"/>
  <c r="N48" i="353"/>
  <c r="M48" i="353"/>
  <c r="J48" i="353"/>
  <c r="I48" i="353"/>
  <c r="T47" i="353"/>
  <c r="S47" i="353"/>
  <c r="O47" i="353"/>
  <c r="N47" i="353"/>
  <c r="M47" i="353"/>
  <c r="J47" i="353"/>
  <c r="I47" i="353"/>
  <c r="T46" i="353"/>
  <c r="S46" i="353"/>
  <c r="N46" i="353"/>
  <c r="O46" i="353"/>
  <c r="M46" i="353"/>
  <c r="J46" i="353"/>
  <c r="I46" i="353"/>
  <c r="T45" i="353"/>
  <c r="S45" i="353"/>
  <c r="O45" i="353"/>
  <c r="N45" i="353"/>
  <c r="M45" i="353"/>
  <c r="J45" i="353"/>
  <c r="I45" i="353"/>
  <c r="T44" i="353"/>
  <c r="S44" i="353"/>
  <c r="O44" i="353"/>
  <c r="N44" i="353"/>
  <c r="M44" i="353"/>
  <c r="J44" i="353"/>
  <c r="I44" i="353"/>
  <c r="T43" i="353"/>
  <c r="S43" i="353"/>
  <c r="N43" i="353"/>
  <c r="O43" i="353"/>
  <c r="M43" i="353"/>
  <c r="J43" i="353"/>
  <c r="I43" i="353"/>
  <c r="T42" i="353"/>
  <c r="S42" i="353"/>
  <c r="O42" i="353"/>
  <c r="N42" i="353"/>
  <c r="M42" i="353"/>
  <c r="J42" i="353"/>
  <c r="I42" i="353"/>
  <c r="T41" i="353"/>
  <c r="S41" i="353"/>
  <c r="O41" i="353"/>
  <c r="N41" i="353"/>
  <c r="M41" i="353"/>
  <c r="J41" i="353"/>
  <c r="I41" i="353"/>
  <c r="T40" i="353"/>
  <c r="S40" i="353"/>
  <c r="N40" i="353"/>
  <c r="O40" i="353"/>
  <c r="M40" i="353"/>
  <c r="J40" i="353"/>
  <c r="I40" i="353"/>
  <c r="T39" i="353"/>
  <c r="S39" i="353"/>
  <c r="P39" i="353"/>
  <c r="O39" i="353"/>
  <c r="N39" i="353"/>
  <c r="M39" i="353"/>
  <c r="J39" i="353"/>
  <c r="I39" i="353"/>
  <c r="T38" i="353"/>
  <c r="S38" i="353"/>
  <c r="P38" i="353"/>
  <c r="O38" i="353"/>
  <c r="N38" i="353"/>
  <c r="M38" i="353"/>
  <c r="J38" i="353"/>
  <c r="I38" i="353"/>
  <c r="T37" i="353"/>
  <c r="S37" i="353"/>
  <c r="P37" i="353"/>
  <c r="N37" i="353"/>
  <c r="O37" i="353"/>
  <c r="M37" i="353"/>
  <c r="J37" i="353"/>
  <c r="I37" i="353"/>
  <c r="T36" i="353"/>
  <c r="S36" i="353"/>
  <c r="P36" i="353"/>
  <c r="O36" i="353"/>
  <c r="N36" i="353"/>
  <c r="M36" i="353"/>
  <c r="J36" i="353"/>
  <c r="I36" i="353"/>
  <c r="T35" i="353"/>
  <c r="S35" i="353"/>
  <c r="P35" i="353"/>
  <c r="O35" i="353"/>
  <c r="N35" i="353"/>
  <c r="M35" i="353"/>
  <c r="J35" i="353"/>
  <c r="I35" i="353"/>
  <c r="T34" i="353"/>
  <c r="S34" i="353"/>
  <c r="P34" i="353"/>
  <c r="O34" i="353"/>
  <c r="J34" i="353"/>
  <c r="I34" i="353"/>
  <c r="T33" i="353"/>
  <c r="S33" i="353"/>
  <c r="P33" i="353"/>
  <c r="O33" i="353"/>
  <c r="N33" i="353"/>
  <c r="M33" i="353"/>
  <c r="J33" i="353"/>
  <c r="I33" i="353"/>
  <c r="T32" i="353"/>
  <c r="S32" i="353"/>
  <c r="P32" i="353"/>
  <c r="O32" i="353"/>
  <c r="N32" i="353"/>
  <c r="M32" i="353"/>
  <c r="J32" i="353"/>
  <c r="I32" i="353"/>
  <c r="T31" i="353"/>
  <c r="S31" i="353"/>
  <c r="P31" i="353"/>
  <c r="O31" i="353"/>
  <c r="N31" i="353"/>
  <c r="M31" i="353"/>
  <c r="J31" i="353"/>
  <c r="I31" i="353"/>
  <c r="T30" i="353"/>
  <c r="Y5" i="353"/>
  <c r="S30" i="353"/>
  <c r="P30" i="353"/>
  <c r="O30" i="353"/>
  <c r="N30" i="353"/>
  <c r="M30" i="353"/>
  <c r="J30" i="353"/>
  <c r="I30" i="353"/>
  <c r="T29" i="353"/>
  <c r="S29" i="353"/>
  <c r="P29" i="353"/>
  <c r="O29" i="353"/>
  <c r="N29" i="353"/>
  <c r="M29" i="353"/>
  <c r="J29" i="353"/>
  <c r="I29" i="353"/>
  <c r="T28" i="353"/>
  <c r="S28" i="353"/>
  <c r="P28" i="353"/>
  <c r="O28" i="353"/>
  <c r="N28" i="353"/>
  <c r="M28" i="353"/>
  <c r="J28" i="353"/>
  <c r="I28" i="353"/>
  <c r="T27" i="353"/>
  <c r="S27" i="353"/>
  <c r="P27" i="353"/>
  <c r="O27" i="353"/>
  <c r="N27" i="353"/>
  <c r="M27" i="353"/>
  <c r="J27" i="353"/>
  <c r="I27" i="353"/>
  <c r="T26" i="353"/>
  <c r="S26" i="353"/>
  <c r="P26" i="353"/>
  <c r="O26" i="353"/>
  <c r="N26" i="353"/>
  <c r="M26" i="353"/>
  <c r="J26" i="353"/>
  <c r="I26" i="353"/>
  <c r="T25" i="353"/>
  <c r="S25" i="353"/>
  <c r="P25" i="353"/>
  <c r="O25" i="353"/>
  <c r="N25" i="353"/>
  <c r="M25" i="353"/>
  <c r="J25" i="353"/>
  <c r="I25" i="353"/>
  <c r="T24" i="353"/>
  <c r="S24" i="353"/>
  <c r="P24" i="353"/>
  <c r="O24" i="353"/>
  <c r="N24" i="353"/>
  <c r="M24" i="353"/>
  <c r="J24" i="353"/>
  <c r="I24" i="353"/>
  <c r="T23" i="353"/>
  <c r="S23" i="353"/>
  <c r="P23" i="353"/>
  <c r="O23" i="353"/>
  <c r="N23" i="353"/>
  <c r="M23" i="353"/>
  <c r="J23" i="353"/>
  <c r="I23" i="353"/>
  <c r="T22" i="353"/>
  <c r="S22" i="353"/>
  <c r="P22" i="353"/>
  <c r="O22" i="353"/>
  <c r="N22" i="353"/>
  <c r="M22" i="353"/>
  <c r="J22" i="353"/>
  <c r="I22" i="353"/>
  <c r="T21" i="353"/>
  <c r="W5" i="353"/>
  <c r="S21" i="353"/>
  <c r="P21" i="353"/>
  <c r="O21" i="353"/>
  <c r="N21" i="353"/>
  <c r="M21" i="353"/>
  <c r="J21" i="353"/>
  <c r="I21" i="353"/>
  <c r="T20" i="353"/>
  <c r="AC5" i="353"/>
  <c r="S20" i="353"/>
  <c r="P20" i="353"/>
  <c r="O20" i="353"/>
  <c r="J20" i="353"/>
  <c r="I20" i="353"/>
  <c r="T19" i="353"/>
  <c r="S19" i="353"/>
  <c r="P19" i="353"/>
  <c r="N19" i="353"/>
  <c r="O19" i="353"/>
  <c r="M19" i="353"/>
  <c r="J19" i="353"/>
  <c r="I19" i="353"/>
  <c r="T18" i="353"/>
  <c r="S18" i="353"/>
  <c r="P18" i="353"/>
  <c r="N18" i="353"/>
  <c r="O18" i="353"/>
  <c r="M18" i="353"/>
  <c r="J18" i="353"/>
  <c r="I18" i="353"/>
  <c r="T17" i="353"/>
  <c r="S17" i="353"/>
  <c r="P17" i="353"/>
  <c r="N17" i="353"/>
  <c r="O17" i="353"/>
  <c r="M17" i="353"/>
  <c r="J17" i="353"/>
  <c r="I17" i="353"/>
  <c r="T16" i="353"/>
  <c r="S16" i="353"/>
  <c r="P16" i="353"/>
  <c r="N16" i="353"/>
  <c r="O16" i="353"/>
  <c r="M16" i="353"/>
  <c r="J16" i="353"/>
  <c r="I16" i="353"/>
  <c r="T15" i="353"/>
  <c r="S15" i="353"/>
  <c r="P15" i="353"/>
  <c r="N15" i="353"/>
  <c r="O15" i="353"/>
  <c r="M15" i="353"/>
  <c r="J15" i="353"/>
  <c r="I15" i="353"/>
  <c r="T14" i="353"/>
  <c r="S14" i="353"/>
  <c r="P14" i="353"/>
  <c r="N14" i="353"/>
  <c r="O14" i="353"/>
  <c r="M14" i="353"/>
  <c r="J14" i="353"/>
  <c r="I14" i="353"/>
  <c r="T13" i="353"/>
  <c r="S13" i="353"/>
  <c r="P13" i="353"/>
  <c r="N13" i="353"/>
  <c r="O13" i="353"/>
  <c r="M13" i="353"/>
  <c r="J13" i="353"/>
  <c r="I13" i="353"/>
  <c r="T12" i="353"/>
  <c r="S12" i="353"/>
  <c r="P12" i="353"/>
  <c r="N12" i="353"/>
  <c r="O12" i="353"/>
  <c r="M12" i="353"/>
  <c r="J12" i="353"/>
  <c r="I12" i="353"/>
  <c r="T11" i="353"/>
  <c r="S11" i="353"/>
  <c r="P11" i="353"/>
  <c r="N11" i="353"/>
  <c r="O11" i="353"/>
  <c r="M11" i="353"/>
  <c r="J11" i="353"/>
  <c r="I11" i="353"/>
  <c r="T10" i="353"/>
  <c r="S10" i="353"/>
  <c r="P10" i="353"/>
  <c r="N10" i="353"/>
  <c r="O10" i="353"/>
  <c r="M10" i="353"/>
  <c r="J10" i="353"/>
  <c r="I10" i="353"/>
  <c r="T9" i="353"/>
  <c r="S9" i="353"/>
  <c r="P9" i="353"/>
  <c r="N9" i="353"/>
  <c r="O9" i="353"/>
  <c r="M9" i="353"/>
  <c r="J9" i="353"/>
  <c r="I9" i="353"/>
  <c r="T8" i="353"/>
  <c r="S8" i="353"/>
  <c r="P8" i="353"/>
  <c r="N8" i="353"/>
  <c r="O8" i="353"/>
  <c r="M8" i="353"/>
  <c r="J8" i="353"/>
  <c r="I8" i="353"/>
  <c r="T7" i="353"/>
  <c r="S7" i="353"/>
  <c r="P7" i="353"/>
  <c r="N7" i="353"/>
  <c r="O7" i="353"/>
  <c r="M7" i="353"/>
  <c r="J7" i="353"/>
  <c r="I7" i="353"/>
  <c r="T6" i="353"/>
  <c r="S6" i="353"/>
  <c r="P6" i="353"/>
  <c r="N6" i="353"/>
  <c r="O6" i="353"/>
  <c r="M6" i="353"/>
  <c r="J6" i="353"/>
  <c r="I6" i="353"/>
  <c r="AH5" i="353"/>
  <c r="AF6" i="353"/>
  <c r="AG5" i="353"/>
  <c r="T5" i="353"/>
  <c r="AE5" i="353"/>
  <c r="S5" i="353"/>
  <c r="P5" i="353"/>
  <c r="N5" i="353"/>
  <c r="O5" i="353"/>
  <c r="M5" i="353"/>
  <c r="J5" i="353"/>
  <c r="I5" i="353"/>
  <c r="R54" i="352"/>
  <c r="L54" i="352"/>
  <c r="K54" i="352"/>
  <c r="H54" i="352"/>
  <c r="J54" i="352"/>
  <c r="G54" i="352"/>
  <c r="F54" i="352"/>
  <c r="T54" i="352"/>
  <c r="E54" i="352"/>
  <c r="I54" i="352"/>
  <c r="T53" i="352"/>
  <c r="S53" i="352"/>
  <c r="P53" i="352"/>
  <c r="N53" i="352"/>
  <c r="O53" i="352"/>
  <c r="M53" i="352"/>
  <c r="J53" i="352"/>
  <c r="I53" i="352"/>
  <c r="T52" i="352"/>
  <c r="S52" i="352"/>
  <c r="P52" i="352"/>
  <c r="N52" i="352"/>
  <c r="O52" i="352"/>
  <c r="M52" i="352"/>
  <c r="J52" i="352"/>
  <c r="I52" i="352"/>
  <c r="T51" i="352"/>
  <c r="S51" i="352"/>
  <c r="P51" i="352"/>
  <c r="N51" i="352"/>
  <c r="O51" i="352"/>
  <c r="M51" i="352"/>
  <c r="J51" i="352"/>
  <c r="I51" i="352"/>
  <c r="T50" i="352"/>
  <c r="S50" i="352"/>
  <c r="P50" i="352"/>
  <c r="N50" i="352"/>
  <c r="O50" i="352"/>
  <c r="M50" i="352"/>
  <c r="J50" i="352"/>
  <c r="I50" i="352"/>
  <c r="T49" i="352"/>
  <c r="S49" i="352"/>
  <c r="P49" i="352"/>
  <c r="N49" i="352"/>
  <c r="O49" i="352"/>
  <c r="M49" i="352"/>
  <c r="J49" i="352"/>
  <c r="I49" i="352"/>
  <c r="T48" i="352"/>
  <c r="S48" i="352"/>
  <c r="P48" i="352"/>
  <c r="N48" i="352"/>
  <c r="O48" i="352"/>
  <c r="M48" i="352"/>
  <c r="J48" i="352"/>
  <c r="I48" i="352"/>
  <c r="T47" i="352"/>
  <c r="S47" i="352"/>
  <c r="P47" i="352"/>
  <c r="N47" i="352"/>
  <c r="O47" i="352"/>
  <c r="M47" i="352"/>
  <c r="J47" i="352"/>
  <c r="I47" i="352"/>
  <c r="T46" i="352"/>
  <c r="S46" i="352"/>
  <c r="P46" i="352"/>
  <c r="N46" i="352"/>
  <c r="O46" i="352"/>
  <c r="M46" i="352"/>
  <c r="J46" i="352"/>
  <c r="I46" i="352"/>
  <c r="T45" i="352"/>
  <c r="S45" i="352"/>
  <c r="P45" i="352"/>
  <c r="N45" i="352"/>
  <c r="O45" i="352"/>
  <c r="M45" i="352"/>
  <c r="J45" i="352"/>
  <c r="I45" i="352"/>
  <c r="T44" i="352"/>
  <c r="S44" i="352"/>
  <c r="P44" i="352"/>
  <c r="N44" i="352"/>
  <c r="O44" i="352"/>
  <c r="M44" i="352"/>
  <c r="J44" i="352"/>
  <c r="I44" i="352"/>
  <c r="T43" i="352"/>
  <c r="S43" i="352"/>
  <c r="P43" i="352"/>
  <c r="N43" i="352"/>
  <c r="O43" i="352"/>
  <c r="M43" i="352"/>
  <c r="J43" i="352"/>
  <c r="I43" i="352"/>
  <c r="T42" i="352"/>
  <c r="S42" i="352"/>
  <c r="P42" i="352"/>
  <c r="N42" i="352"/>
  <c r="O42" i="352"/>
  <c r="M42" i="352"/>
  <c r="J42" i="352"/>
  <c r="I42" i="352"/>
  <c r="T41" i="352"/>
  <c r="S41" i="352"/>
  <c r="P41" i="352"/>
  <c r="N41" i="352"/>
  <c r="O41" i="352"/>
  <c r="M41" i="352"/>
  <c r="J41" i="352"/>
  <c r="I41" i="352"/>
  <c r="T40" i="352"/>
  <c r="S40" i="352"/>
  <c r="P40" i="352"/>
  <c r="N40" i="352"/>
  <c r="O40" i="352"/>
  <c r="M40" i="352"/>
  <c r="J40" i="352"/>
  <c r="I40" i="352"/>
  <c r="T39" i="352"/>
  <c r="S39" i="352"/>
  <c r="P39" i="352"/>
  <c r="N39" i="352"/>
  <c r="O39" i="352"/>
  <c r="M39" i="352"/>
  <c r="J39" i="352"/>
  <c r="I39" i="352"/>
  <c r="T38" i="352"/>
  <c r="S38" i="352"/>
  <c r="P38" i="352"/>
  <c r="N38" i="352"/>
  <c r="O38" i="352"/>
  <c r="M38" i="352"/>
  <c r="J38" i="352"/>
  <c r="I38" i="352"/>
  <c r="T37" i="352"/>
  <c r="S37" i="352"/>
  <c r="P37" i="352"/>
  <c r="N37" i="352"/>
  <c r="O37" i="352"/>
  <c r="M37" i="352"/>
  <c r="J37" i="352"/>
  <c r="I37" i="352"/>
  <c r="T36" i="352"/>
  <c r="S36" i="352"/>
  <c r="P36" i="352"/>
  <c r="N36" i="352"/>
  <c r="O36" i="352"/>
  <c r="M36" i="352"/>
  <c r="J36" i="352"/>
  <c r="I36" i="352"/>
  <c r="T35" i="352"/>
  <c r="S35" i="352"/>
  <c r="P35" i="352"/>
  <c r="N35" i="352"/>
  <c r="O35" i="352"/>
  <c r="M35" i="352"/>
  <c r="J35" i="352"/>
  <c r="I35" i="352"/>
  <c r="T34" i="352"/>
  <c r="S34" i="352"/>
  <c r="P34" i="352"/>
  <c r="O34" i="352"/>
  <c r="J34" i="352"/>
  <c r="I34" i="352"/>
  <c r="T33" i="352"/>
  <c r="S33" i="352"/>
  <c r="P33" i="352"/>
  <c r="O33" i="352"/>
  <c r="N33" i="352"/>
  <c r="M33" i="352"/>
  <c r="J33" i="352"/>
  <c r="I33" i="352"/>
  <c r="T32" i="352"/>
  <c r="S32" i="352"/>
  <c r="P32" i="352"/>
  <c r="O32" i="352"/>
  <c r="N32" i="352"/>
  <c r="M32" i="352"/>
  <c r="J32" i="352"/>
  <c r="I32" i="352"/>
  <c r="T31" i="352"/>
  <c r="S31" i="352"/>
  <c r="P31" i="352"/>
  <c r="O31" i="352"/>
  <c r="N31" i="352"/>
  <c r="M31" i="352"/>
  <c r="J31" i="352"/>
  <c r="I31" i="352"/>
  <c r="T30" i="352"/>
  <c r="S30" i="352"/>
  <c r="P30" i="352"/>
  <c r="O30" i="352"/>
  <c r="N30" i="352"/>
  <c r="M30" i="352"/>
  <c r="J30" i="352"/>
  <c r="I30" i="352"/>
  <c r="T29" i="352"/>
  <c r="S29" i="352"/>
  <c r="P29" i="352"/>
  <c r="O29" i="352"/>
  <c r="N29" i="352"/>
  <c r="M29" i="352"/>
  <c r="J29" i="352"/>
  <c r="I29" i="352"/>
  <c r="T28" i="352"/>
  <c r="S28" i="352"/>
  <c r="P28" i="352"/>
  <c r="O28" i="352"/>
  <c r="N28" i="352"/>
  <c r="M28" i="352"/>
  <c r="J28" i="352"/>
  <c r="I28" i="352"/>
  <c r="T27" i="352"/>
  <c r="AE5" i="352"/>
  <c r="S27" i="352"/>
  <c r="P27" i="352"/>
  <c r="O27" i="352"/>
  <c r="N27" i="352"/>
  <c r="M27" i="352"/>
  <c r="J27" i="352"/>
  <c r="I27" i="352"/>
  <c r="T26" i="352"/>
  <c r="S26" i="352"/>
  <c r="P26" i="352"/>
  <c r="O26" i="352"/>
  <c r="N26" i="352"/>
  <c r="M26" i="352"/>
  <c r="J26" i="352"/>
  <c r="I26" i="352"/>
  <c r="T25" i="352"/>
  <c r="S25" i="352"/>
  <c r="P25" i="352"/>
  <c r="O25" i="352"/>
  <c r="N25" i="352"/>
  <c r="M25" i="352"/>
  <c r="J25" i="352"/>
  <c r="I25" i="352"/>
  <c r="T24" i="352"/>
  <c r="S24" i="352"/>
  <c r="P24" i="352"/>
  <c r="O24" i="352"/>
  <c r="N24" i="352"/>
  <c r="M24" i="352"/>
  <c r="J24" i="352"/>
  <c r="I24" i="352"/>
  <c r="T23" i="352"/>
  <c r="S23" i="352"/>
  <c r="P23" i="352"/>
  <c r="O23" i="352"/>
  <c r="N23" i="352"/>
  <c r="M23" i="352"/>
  <c r="J23" i="352"/>
  <c r="I23" i="352"/>
  <c r="T22" i="352"/>
  <c r="S22" i="352"/>
  <c r="P22" i="352"/>
  <c r="O22" i="352"/>
  <c r="N22" i="352"/>
  <c r="M22" i="352"/>
  <c r="J22" i="352"/>
  <c r="I22" i="352"/>
  <c r="T21" i="352"/>
  <c r="W5" i="352"/>
  <c r="S21" i="352"/>
  <c r="P21" i="352"/>
  <c r="O21" i="352"/>
  <c r="N21" i="352"/>
  <c r="M21" i="352"/>
  <c r="J21" i="352"/>
  <c r="I21" i="352"/>
  <c r="T20" i="352"/>
  <c r="S20" i="352"/>
  <c r="P20" i="352"/>
  <c r="O20" i="352"/>
  <c r="J20" i="352"/>
  <c r="I20" i="352"/>
  <c r="T19" i="352"/>
  <c r="S19" i="352"/>
  <c r="P19" i="352"/>
  <c r="N19" i="352"/>
  <c r="O19" i="352"/>
  <c r="M19" i="352"/>
  <c r="J19" i="352"/>
  <c r="I19" i="352"/>
  <c r="T18" i="352"/>
  <c r="S18" i="352"/>
  <c r="P18" i="352"/>
  <c r="N18" i="352"/>
  <c r="O18" i="352"/>
  <c r="M18" i="352"/>
  <c r="J18" i="352"/>
  <c r="I18" i="352"/>
  <c r="T17" i="352"/>
  <c r="S17" i="352"/>
  <c r="P17" i="352"/>
  <c r="N17" i="352"/>
  <c r="O17" i="352"/>
  <c r="M17" i="352"/>
  <c r="J17" i="352"/>
  <c r="I17" i="352"/>
  <c r="T16" i="352"/>
  <c r="S16" i="352"/>
  <c r="P16" i="352"/>
  <c r="N16" i="352"/>
  <c r="O16" i="352"/>
  <c r="M16" i="352"/>
  <c r="J16" i="352"/>
  <c r="I16" i="352"/>
  <c r="T15" i="352"/>
  <c r="S15" i="352"/>
  <c r="P15" i="352"/>
  <c r="N15" i="352"/>
  <c r="O15" i="352"/>
  <c r="M15" i="352"/>
  <c r="J15" i="352"/>
  <c r="I15" i="352"/>
  <c r="T14" i="352"/>
  <c r="S14" i="352"/>
  <c r="P14" i="352"/>
  <c r="N14" i="352"/>
  <c r="O14" i="352"/>
  <c r="M14" i="352"/>
  <c r="J14" i="352"/>
  <c r="I14" i="352"/>
  <c r="T13" i="352"/>
  <c r="S13" i="352"/>
  <c r="P13" i="352"/>
  <c r="N13" i="352"/>
  <c r="O13" i="352"/>
  <c r="M13" i="352"/>
  <c r="J13" i="352"/>
  <c r="I13" i="352"/>
  <c r="T12" i="352"/>
  <c r="S12" i="352"/>
  <c r="P12" i="352"/>
  <c r="N12" i="352"/>
  <c r="O12" i="352"/>
  <c r="M12" i="352"/>
  <c r="J12" i="352"/>
  <c r="I12" i="352"/>
  <c r="T11" i="352"/>
  <c r="S11" i="352"/>
  <c r="P11" i="352"/>
  <c r="N11" i="352"/>
  <c r="O11" i="352"/>
  <c r="M11" i="352"/>
  <c r="J11" i="352"/>
  <c r="I11" i="352"/>
  <c r="T10" i="352"/>
  <c r="AC5" i="352"/>
  <c r="S10" i="352"/>
  <c r="P10" i="352"/>
  <c r="N10" i="352"/>
  <c r="O10" i="352"/>
  <c r="M10" i="352"/>
  <c r="J10" i="352"/>
  <c r="I10" i="352"/>
  <c r="T9" i="352"/>
  <c r="S9" i="352"/>
  <c r="P9" i="352"/>
  <c r="N9" i="352"/>
  <c r="O9" i="352"/>
  <c r="M9" i="352"/>
  <c r="J9" i="352"/>
  <c r="I9" i="352"/>
  <c r="T8" i="352"/>
  <c r="S8" i="352"/>
  <c r="P8" i="352"/>
  <c r="N8" i="352"/>
  <c r="O8" i="352"/>
  <c r="M8" i="352"/>
  <c r="J8" i="352"/>
  <c r="I8" i="352"/>
  <c r="T7" i="352"/>
  <c r="Y5" i="352"/>
  <c r="S7" i="352"/>
  <c r="P7" i="352"/>
  <c r="N7" i="352"/>
  <c r="O7" i="352"/>
  <c r="M7" i="352"/>
  <c r="J7" i="352"/>
  <c r="I7" i="352"/>
  <c r="T6" i="352"/>
  <c r="AG5" i="352"/>
  <c r="S6" i="352"/>
  <c r="P6" i="352"/>
  <c r="O6" i="352"/>
  <c r="N6" i="352"/>
  <c r="M6" i="352"/>
  <c r="J6" i="352"/>
  <c r="I6" i="352"/>
  <c r="AH5" i="352"/>
  <c r="AB6" i="352"/>
  <c r="T5" i="352"/>
  <c r="S5" i="352"/>
  <c r="P5" i="352"/>
  <c r="N5" i="352"/>
  <c r="O5" i="352"/>
  <c r="M5" i="352"/>
  <c r="J5" i="352"/>
  <c r="I5" i="352"/>
  <c r="R54" i="351"/>
  <c r="N54" i="351"/>
  <c r="O54" i="351"/>
  <c r="L54" i="351"/>
  <c r="K54" i="351"/>
  <c r="H54" i="351"/>
  <c r="J54" i="351"/>
  <c r="G54" i="351"/>
  <c r="I54" i="351"/>
  <c r="F54" i="351"/>
  <c r="P54" i="351"/>
  <c r="T54" i="351"/>
  <c r="E54" i="351"/>
  <c r="M54" i="351"/>
  <c r="T53" i="351"/>
  <c r="S53" i="351"/>
  <c r="P53" i="351"/>
  <c r="N53" i="351"/>
  <c r="O53" i="351"/>
  <c r="M53" i="351"/>
  <c r="J53" i="351"/>
  <c r="I53" i="351"/>
  <c r="T52" i="351"/>
  <c r="S52" i="351"/>
  <c r="P52" i="351"/>
  <c r="N52" i="351"/>
  <c r="O52" i="351"/>
  <c r="M52" i="351"/>
  <c r="J52" i="351"/>
  <c r="I52" i="351"/>
  <c r="T51" i="351"/>
  <c r="S51" i="351"/>
  <c r="P51" i="351"/>
  <c r="N51" i="351"/>
  <c r="O51" i="351"/>
  <c r="M51" i="351"/>
  <c r="J51" i="351"/>
  <c r="I51" i="351"/>
  <c r="T50" i="351"/>
  <c r="S50" i="351"/>
  <c r="P50" i="351"/>
  <c r="N50" i="351"/>
  <c r="O50" i="351"/>
  <c r="M50" i="351"/>
  <c r="J50" i="351"/>
  <c r="I50" i="351"/>
  <c r="T49" i="351"/>
  <c r="S49" i="351"/>
  <c r="P49" i="351"/>
  <c r="N49" i="351"/>
  <c r="O49" i="351"/>
  <c r="M49" i="351"/>
  <c r="J49" i="351"/>
  <c r="I49" i="351"/>
  <c r="T48" i="351"/>
  <c r="S48" i="351"/>
  <c r="P48" i="351"/>
  <c r="N48" i="351"/>
  <c r="O48" i="351"/>
  <c r="M48" i="351"/>
  <c r="J48" i="351"/>
  <c r="I48" i="351"/>
  <c r="T47" i="351"/>
  <c r="S47" i="351"/>
  <c r="P47" i="351"/>
  <c r="N47" i="351"/>
  <c r="O47" i="351"/>
  <c r="M47" i="351"/>
  <c r="J47" i="351"/>
  <c r="I47" i="351"/>
  <c r="T46" i="351"/>
  <c r="S46" i="351"/>
  <c r="P46" i="351"/>
  <c r="N46" i="351"/>
  <c r="O46" i="351"/>
  <c r="M46" i="351"/>
  <c r="J46" i="351"/>
  <c r="I46" i="351"/>
  <c r="T45" i="351"/>
  <c r="S45" i="351"/>
  <c r="P45" i="351"/>
  <c r="N45" i="351"/>
  <c r="O45" i="351"/>
  <c r="M45" i="351"/>
  <c r="J45" i="351"/>
  <c r="I45" i="351"/>
  <c r="T44" i="351"/>
  <c r="S44" i="351"/>
  <c r="P44" i="351"/>
  <c r="N44" i="351"/>
  <c r="O44" i="351"/>
  <c r="M44" i="351"/>
  <c r="J44" i="351"/>
  <c r="I44" i="351"/>
  <c r="T43" i="351"/>
  <c r="S43" i="351"/>
  <c r="P43" i="351"/>
  <c r="N43" i="351"/>
  <c r="O43" i="351"/>
  <c r="M43" i="351"/>
  <c r="J43" i="351"/>
  <c r="I43" i="351"/>
  <c r="T42" i="351"/>
  <c r="S42" i="351"/>
  <c r="P42" i="351"/>
  <c r="N42" i="351"/>
  <c r="O42" i="351"/>
  <c r="M42" i="351"/>
  <c r="J42" i="351"/>
  <c r="I42" i="351"/>
  <c r="T41" i="351"/>
  <c r="S41" i="351"/>
  <c r="P41" i="351"/>
  <c r="N41" i="351"/>
  <c r="O41" i="351"/>
  <c r="M41" i="351"/>
  <c r="J41" i="351"/>
  <c r="I41" i="351"/>
  <c r="T40" i="351"/>
  <c r="S40" i="351"/>
  <c r="P40" i="351"/>
  <c r="N40" i="351"/>
  <c r="O40" i="351"/>
  <c r="M40" i="351"/>
  <c r="J40" i="351"/>
  <c r="I40" i="351"/>
  <c r="T39" i="351"/>
  <c r="S39" i="351"/>
  <c r="P39" i="351"/>
  <c r="N39" i="351"/>
  <c r="O39" i="351"/>
  <c r="M39" i="351"/>
  <c r="J39" i="351"/>
  <c r="I39" i="351"/>
  <c r="T38" i="351"/>
  <c r="S38" i="351"/>
  <c r="P38" i="351"/>
  <c r="N38" i="351"/>
  <c r="O38" i="351"/>
  <c r="M38" i="351"/>
  <c r="J38" i="351"/>
  <c r="I38" i="351"/>
  <c r="T37" i="351"/>
  <c r="S37" i="351"/>
  <c r="P37" i="351"/>
  <c r="N37" i="351"/>
  <c r="O37" i="351"/>
  <c r="M37" i="351"/>
  <c r="J37" i="351"/>
  <c r="I37" i="351"/>
  <c r="T36" i="351"/>
  <c r="S36" i="351"/>
  <c r="P36" i="351"/>
  <c r="N36" i="351"/>
  <c r="O36" i="351"/>
  <c r="M36" i="351"/>
  <c r="J36" i="351"/>
  <c r="I36" i="351"/>
  <c r="T35" i="351"/>
  <c r="S35" i="351"/>
  <c r="P35" i="351"/>
  <c r="O35" i="351"/>
  <c r="N35" i="351"/>
  <c r="M35" i="351"/>
  <c r="J35" i="351"/>
  <c r="I35" i="351"/>
  <c r="T34" i="351"/>
  <c r="S34" i="351"/>
  <c r="P34" i="351"/>
  <c r="O34" i="351"/>
  <c r="J34" i="351"/>
  <c r="I34" i="351"/>
  <c r="T33" i="351"/>
  <c r="S33" i="351"/>
  <c r="P33" i="351"/>
  <c r="N33" i="351"/>
  <c r="O33" i="351"/>
  <c r="M33" i="351"/>
  <c r="J33" i="351"/>
  <c r="I33" i="351"/>
  <c r="T32" i="351"/>
  <c r="S32" i="351"/>
  <c r="P32" i="351"/>
  <c r="N32" i="351"/>
  <c r="O32" i="351"/>
  <c r="M32" i="351"/>
  <c r="J32" i="351"/>
  <c r="I32" i="351"/>
  <c r="T31" i="351"/>
  <c r="S31" i="351"/>
  <c r="P31" i="351"/>
  <c r="N31" i="351"/>
  <c r="O31" i="351"/>
  <c r="M31" i="351"/>
  <c r="J31" i="351"/>
  <c r="I31" i="351"/>
  <c r="T30" i="351"/>
  <c r="S30" i="351"/>
  <c r="P30" i="351"/>
  <c r="N30" i="351"/>
  <c r="O30" i="351"/>
  <c r="M30" i="351"/>
  <c r="J30" i="351"/>
  <c r="I30" i="351"/>
  <c r="T29" i="351"/>
  <c r="S29" i="351"/>
  <c r="P29" i="351"/>
  <c r="N29" i="351"/>
  <c r="O29" i="351"/>
  <c r="M29" i="351"/>
  <c r="J29" i="351"/>
  <c r="I29" i="351"/>
  <c r="T28" i="351"/>
  <c r="S28" i="351"/>
  <c r="P28" i="351"/>
  <c r="N28" i="351"/>
  <c r="O28" i="351"/>
  <c r="M28" i="351"/>
  <c r="J28" i="351"/>
  <c r="I28" i="351"/>
  <c r="T27" i="351"/>
  <c r="S27" i="351"/>
  <c r="P27" i="351"/>
  <c r="N27" i="351"/>
  <c r="O27" i="351"/>
  <c r="M27" i="351"/>
  <c r="J27" i="351"/>
  <c r="I27" i="351"/>
  <c r="T26" i="351"/>
  <c r="S26" i="351"/>
  <c r="P26" i="351"/>
  <c r="N26" i="351"/>
  <c r="O26" i="351"/>
  <c r="M26" i="351"/>
  <c r="J26" i="351"/>
  <c r="I26" i="351"/>
  <c r="T25" i="351"/>
  <c r="S25" i="351"/>
  <c r="P25" i="351"/>
  <c r="N25" i="351"/>
  <c r="O25" i="351"/>
  <c r="M25" i="351"/>
  <c r="J25" i="351"/>
  <c r="I25" i="351"/>
  <c r="T24" i="351"/>
  <c r="S24" i="351"/>
  <c r="P24" i="351"/>
  <c r="N24" i="351"/>
  <c r="O24" i="351"/>
  <c r="M24" i="351"/>
  <c r="J24" i="351"/>
  <c r="I24" i="351"/>
  <c r="T23" i="351"/>
  <c r="S23" i="351"/>
  <c r="P23" i="351"/>
  <c r="N23" i="351"/>
  <c r="O23" i="351"/>
  <c r="M23" i="351"/>
  <c r="J23" i="351"/>
  <c r="I23" i="351"/>
  <c r="T22" i="351"/>
  <c r="S22" i="351"/>
  <c r="P22" i="351"/>
  <c r="N22" i="351"/>
  <c r="O22" i="351"/>
  <c r="M22" i="351"/>
  <c r="J22" i="351"/>
  <c r="I22" i="351"/>
  <c r="T21" i="351"/>
  <c r="S21" i="351"/>
  <c r="P21" i="351"/>
  <c r="N21" i="351"/>
  <c r="O21" i="351"/>
  <c r="M21" i="351"/>
  <c r="J21" i="351"/>
  <c r="I21" i="351"/>
  <c r="T20" i="351"/>
  <c r="S20" i="351"/>
  <c r="P20" i="351"/>
  <c r="O20" i="351"/>
  <c r="J20" i="351"/>
  <c r="I20" i="351"/>
  <c r="T19" i="351"/>
  <c r="S19" i="351"/>
  <c r="P19" i="351"/>
  <c r="N19" i="351"/>
  <c r="O19" i="351"/>
  <c r="M19" i="351"/>
  <c r="J19" i="351"/>
  <c r="I19" i="351"/>
  <c r="T18" i="351"/>
  <c r="S18" i="351"/>
  <c r="P18" i="351"/>
  <c r="N18" i="351"/>
  <c r="O18" i="351"/>
  <c r="M18" i="351"/>
  <c r="J18" i="351"/>
  <c r="I18" i="351"/>
  <c r="T17" i="351"/>
  <c r="S17" i="351"/>
  <c r="P17" i="351"/>
  <c r="N17" i="351"/>
  <c r="O17" i="351"/>
  <c r="M17" i="351"/>
  <c r="J17" i="351"/>
  <c r="I17" i="351"/>
  <c r="T16" i="351"/>
  <c r="S16" i="351"/>
  <c r="P16" i="351"/>
  <c r="N16" i="351"/>
  <c r="O16" i="351"/>
  <c r="M16" i="351"/>
  <c r="J16" i="351"/>
  <c r="I16" i="351"/>
  <c r="T15" i="351"/>
  <c r="S15" i="351"/>
  <c r="P15" i="351"/>
  <c r="N15" i="351"/>
  <c r="O15" i="351"/>
  <c r="M15" i="351"/>
  <c r="J15" i="351"/>
  <c r="I15" i="351"/>
  <c r="T14" i="351"/>
  <c r="S14" i="351"/>
  <c r="P14" i="351"/>
  <c r="N14" i="351"/>
  <c r="O14" i="351"/>
  <c r="M14" i="351"/>
  <c r="J14" i="351"/>
  <c r="I14" i="351"/>
  <c r="T13" i="351"/>
  <c r="S13" i="351"/>
  <c r="P13" i="351"/>
  <c r="N13" i="351"/>
  <c r="O13" i="351"/>
  <c r="M13" i="351"/>
  <c r="J13" i="351"/>
  <c r="I13" i="351"/>
  <c r="T12" i="351"/>
  <c r="S12" i="351"/>
  <c r="P12" i="351"/>
  <c r="N12" i="351"/>
  <c r="O12" i="351"/>
  <c r="M12" i="351"/>
  <c r="J12" i="351"/>
  <c r="I12" i="351"/>
  <c r="T11" i="351"/>
  <c r="S11" i="351"/>
  <c r="P11" i="351"/>
  <c r="N11" i="351"/>
  <c r="O11" i="351"/>
  <c r="M11" i="351"/>
  <c r="J11" i="351"/>
  <c r="I11" i="351"/>
  <c r="T10" i="351"/>
  <c r="AC5" i="351"/>
  <c r="S10" i="351"/>
  <c r="P10" i="351"/>
  <c r="N10" i="351"/>
  <c r="O10" i="351"/>
  <c r="M10" i="351"/>
  <c r="J10" i="351"/>
  <c r="I10" i="351"/>
  <c r="T9" i="351"/>
  <c r="W5" i="351"/>
  <c r="S9" i="351"/>
  <c r="P9" i="351"/>
  <c r="O9" i="351"/>
  <c r="N9" i="351"/>
  <c r="M9" i="351"/>
  <c r="J9" i="351"/>
  <c r="I9" i="351"/>
  <c r="T8" i="351"/>
  <c r="S8" i="351"/>
  <c r="P8" i="351"/>
  <c r="N8" i="351"/>
  <c r="O8" i="351"/>
  <c r="M8" i="351"/>
  <c r="J8" i="351"/>
  <c r="I8" i="351"/>
  <c r="T7" i="351"/>
  <c r="Y5" i="351"/>
  <c r="S7" i="351"/>
  <c r="P7" i="351"/>
  <c r="N7" i="351"/>
  <c r="O7" i="351"/>
  <c r="M7" i="351"/>
  <c r="J7" i="351"/>
  <c r="I7" i="351"/>
  <c r="AB6" i="351"/>
  <c r="T6" i="351"/>
  <c r="S6" i="351"/>
  <c r="P6" i="351"/>
  <c r="N6" i="351"/>
  <c r="O6" i="351"/>
  <c r="M6" i="351"/>
  <c r="J6" i="351"/>
  <c r="I6" i="351"/>
  <c r="AH5" i="351"/>
  <c r="V6" i="351"/>
  <c r="AF6" i="351"/>
  <c r="AG5" i="351"/>
  <c r="AE5" i="351"/>
  <c r="T5" i="351"/>
  <c r="S5" i="351"/>
  <c r="P5" i="351"/>
  <c r="N5" i="351"/>
  <c r="O5" i="351"/>
  <c r="M5" i="351"/>
  <c r="J5" i="351"/>
  <c r="I5" i="351"/>
  <c r="R54" i="350"/>
  <c r="L54" i="350"/>
  <c r="K54" i="350"/>
  <c r="H54" i="350"/>
  <c r="G54" i="350"/>
  <c r="I54" i="350"/>
  <c r="F54" i="350"/>
  <c r="J54" i="350"/>
  <c r="E54" i="350"/>
  <c r="M54" i="350"/>
  <c r="T53" i="350"/>
  <c r="S53" i="350"/>
  <c r="P53" i="350"/>
  <c r="N53" i="350"/>
  <c r="O53" i="350"/>
  <c r="M53" i="350"/>
  <c r="J53" i="350"/>
  <c r="I53" i="350"/>
  <c r="T52" i="350"/>
  <c r="S52" i="350"/>
  <c r="P52" i="350"/>
  <c r="N52" i="350"/>
  <c r="O52" i="350"/>
  <c r="M52" i="350"/>
  <c r="J52" i="350"/>
  <c r="I52" i="350"/>
  <c r="T51" i="350"/>
  <c r="S51" i="350"/>
  <c r="P51" i="350"/>
  <c r="N51" i="350"/>
  <c r="O51" i="350"/>
  <c r="M51" i="350"/>
  <c r="J51" i="350"/>
  <c r="I51" i="350"/>
  <c r="T50" i="350"/>
  <c r="S50" i="350"/>
  <c r="P50" i="350"/>
  <c r="N50" i="350"/>
  <c r="O50" i="350"/>
  <c r="M50" i="350"/>
  <c r="J50" i="350"/>
  <c r="I50" i="350"/>
  <c r="T49" i="350"/>
  <c r="S49" i="350"/>
  <c r="P49" i="350"/>
  <c r="N49" i="350"/>
  <c r="O49" i="350"/>
  <c r="M49" i="350"/>
  <c r="J49" i="350"/>
  <c r="I49" i="350"/>
  <c r="T48" i="350"/>
  <c r="S48" i="350"/>
  <c r="P48" i="350"/>
  <c r="N48" i="350"/>
  <c r="O48" i="350"/>
  <c r="M48" i="350"/>
  <c r="J48" i="350"/>
  <c r="I48" i="350"/>
  <c r="T47" i="350"/>
  <c r="S47" i="350"/>
  <c r="P47" i="350"/>
  <c r="N47" i="350"/>
  <c r="O47" i="350"/>
  <c r="M47" i="350"/>
  <c r="J47" i="350"/>
  <c r="I47" i="350"/>
  <c r="T46" i="350"/>
  <c r="S46" i="350"/>
  <c r="P46" i="350"/>
  <c r="N46" i="350"/>
  <c r="O46" i="350"/>
  <c r="M46" i="350"/>
  <c r="J46" i="350"/>
  <c r="I46" i="350"/>
  <c r="T45" i="350"/>
  <c r="S45" i="350"/>
  <c r="P45" i="350"/>
  <c r="N45" i="350"/>
  <c r="O45" i="350"/>
  <c r="M45" i="350"/>
  <c r="J45" i="350"/>
  <c r="I45" i="350"/>
  <c r="T44" i="350"/>
  <c r="S44" i="350"/>
  <c r="P44" i="350"/>
  <c r="N44" i="350"/>
  <c r="O44" i="350"/>
  <c r="M44" i="350"/>
  <c r="J44" i="350"/>
  <c r="I44" i="350"/>
  <c r="T43" i="350"/>
  <c r="S43" i="350"/>
  <c r="P43" i="350"/>
  <c r="N43" i="350"/>
  <c r="O43" i="350"/>
  <c r="M43" i="350"/>
  <c r="J43" i="350"/>
  <c r="I43" i="350"/>
  <c r="T42" i="350"/>
  <c r="S42" i="350"/>
  <c r="P42" i="350"/>
  <c r="N42" i="350"/>
  <c r="O42" i="350"/>
  <c r="M42" i="350"/>
  <c r="J42" i="350"/>
  <c r="I42" i="350"/>
  <c r="T41" i="350"/>
  <c r="S41" i="350"/>
  <c r="P41" i="350"/>
  <c r="N41" i="350"/>
  <c r="O41" i="350"/>
  <c r="M41" i="350"/>
  <c r="J41" i="350"/>
  <c r="I41" i="350"/>
  <c r="T40" i="350"/>
  <c r="S40" i="350"/>
  <c r="P40" i="350"/>
  <c r="N40" i="350"/>
  <c r="O40" i="350"/>
  <c r="M40" i="350"/>
  <c r="J40" i="350"/>
  <c r="I40" i="350"/>
  <c r="T39" i="350"/>
  <c r="S39" i="350"/>
  <c r="P39" i="350"/>
  <c r="N39" i="350"/>
  <c r="O39" i="350"/>
  <c r="M39" i="350"/>
  <c r="J39" i="350"/>
  <c r="I39" i="350"/>
  <c r="T38" i="350"/>
  <c r="S38" i="350"/>
  <c r="P38" i="350"/>
  <c r="N38" i="350"/>
  <c r="O38" i="350"/>
  <c r="M38" i="350"/>
  <c r="J38" i="350"/>
  <c r="I38" i="350"/>
  <c r="T37" i="350"/>
  <c r="S37" i="350"/>
  <c r="P37" i="350"/>
  <c r="N37" i="350"/>
  <c r="O37" i="350"/>
  <c r="M37" i="350"/>
  <c r="J37" i="350"/>
  <c r="I37" i="350"/>
  <c r="T36" i="350"/>
  <c r="S36" i="350"/>
  <c r="P36" i="350"/>
  <c r="N36" i="350"/>
  <c r="O36" i="350"/>
  <c r="M36" i="350"/>
  <c r="J36" i="350"/>
  <c r="I36" i="350"/>
  <c r="T35" i="350"/>
  <c r="S35" i="350"/>
  <c r="P35" i="350"/>
  <c r="O35" i="350"/>
  <c r="N35" i="350"/>
  <c r="M35" i="350"/>
  <c r="J35" i="350"/>
  <c r="I35" i="350"/>
  <c r="T34" i="350"/>
  <c r="S34" i="350"/>
  <c r="P34" i="350"/>
  <c r="O34" i="350"/>
  <c r="J34" i="350"/>
  <c r="I34" i="350"/>
  <c r="T33" i="350"/>
  <c r="S33" i="350"/>
  <c r="P33" i="350"/>
  <c r="N33" i="350"/>
  <c r="O33" i="350"/>
  <c r="M33" i="350"/>
  <c r="J33" i="350"/>
  <c r="I33" i="350"/>
  <c r="T32" i="350"/>
  <c r="S32" i="350"/>
  <c r="P32" i="350"/>
  <c r="N32" i="350"/>
  <c r="O32" i="350"/>
  <c r="M32" i="350"/>
  <c r="J32" i="350"/>
  <c r="I32" i="350"/>
  <c r="T31" i="350"/>
  <c r="S31" i="350"/>
  <c r="P31" i="350"/>
  <c r="O31" i="350"/>
  <c r="N31" i="350"/>
  <c r="M31" i="350"/>
  <c r="J31" i="350"/>
  <c r="I31" i="350"/>
  <c r="T30" i="350"/>
  <c r="S30" i="350"/>
  <c r="P30" i="350"/>
  <c r="N30" i="350"/>
  <c r="O30" i="350"/>
  <c r="M30" i="350"/>
  <c r="J30" i="350"/>
  <c r="I30" i="350"/>
  <c r="T29" i="350"/>
  <c r="S29" i="350"/>
  <c r="P29" i="350"/>
  <c r="N29" i="350"/>
  <c r="O29" i="350"/>
  <c r="M29" i="350"/>
  <c r="J29" i="350"/>
  <c r="I29" i="350"/>
  <c r="T28" i="350"/>
  <c r="S28" i="350"/>
  <c r="P28" i="350"/>
  <c r="N28" i="350"/>
  <c r="O28" i="350"/>
  <c r="M28" i="350"/>
  <c r="J28" i="350"/>
  <c r="I28" i="350"/>
  <c r="T27" i="350"/>
  <c r="S27" i="350"/>
  <c r="P27" i="350"/>
  <c r="N27" i="350"/>
  <c r="O27" i="350"/>
  <c r="M27" i="350"/>
  <c r="J27" i="350"/>
  <c r="I27" i="350"/>
  <c r="T26" i="350"/>
  <c r="S26" i="350"/>
  <c r="P26" i="350"/>
  <c r="N26" i="350"/>
  <c r="O26" i="350"/>
  <c r="M26" i="350"/>
  <c r="J26" i="350"/>
  <c r="I26" i="350"/>
  <c r="T25" i="350"/>
  <c r="S25" i="350"/>
  <c r="P25" i="350"/>
  <c r="N25" i="350"/>
  <c r="O25" i="350"/>
  <c r="M25" i="350"/>
  <c r="J25" i="350"/>
  <c r="I25" i="350"/>
  <c r="T24" i="350"/>
  <c r="S24" i="350"/>
  <c r="P24" i="350"/>
  <c r="N24" i="350"/>
  <c r="O24" i="350"/>
  <c r="M24" i="350"/>
  <c r="J24" i="350"/>
  <c r="I24" i="350"/>
  <c r="T23" i="350"/>
  <c r="S23" i="350"/>
  <c r="P23" i="350"/>
  <c r="N23" i="350"/>
  <c r="O23" i="350"/>
  <c r="M23" i="350"/>
  <c r="J23" i="350"/>
  <c r="I23" i="350"/>
  <c r="T22" i="350"/>
  <c r="S22" i="350"/>
  <c r="P22" i="350"/>
  <c r="N22" i="350"/>
  <c r="O22" i="350"/>
  <c r="M22" i="350"/>
  <c r="J22" i="350"/>
  <c r="I22" i="350"/>
  <c r="T21" i="350"/>
  <c r="S21" i="350"/>
  <c r="P21" i="350"/>
  <c r="N21" i="350"/>
  <c r="O21" i="350"/>
  <c r="M21" i="350"/>
  <c r="J21" i="350"/>
  <c r="I21" i="350"/>
  <c r="T20" i="350"/>
  <c r="S20" i="350"/>
  <c r="P20" i="350"/>
  <c r="O20" i="350"/>
  <c r="J20" i="350"/>
  <c r="I20" i="350"/>
  <c r="T19" i="350"/>
  <c r="S19" i="350"/>
  <c r="P19" i="350"/>
  <c r="N19" i="350"/>
  <c r="O19" i="350"/>
  <c r="M19" i="350"/>
  <c r="J19" i="350"/>
  <c r="I19" i="350"/>
  <c r="T18" i="350"/>
  <c r="S18" i="350"/>
  <c r="P18" i="350"/>
  <c r="N18" i="350"/>
  <c r="O18" i="350"/>
  <c r="M18" i="350"/>
  <c r="J18" i="350"/>
  <c r="I18" i="350"/>
  <c r="T17" i="350"/>
  <c r="S17" i="350"/>
  <c r="P17" i="350"/>
  <c r="N17" i="350"/>
  <c r="O17" i="350"/>
  <c r="M17" i="350"/>
  <c r="J17" i="350"/>
  <c r="I17" i="350"/>
  <c r="T16" i="350"/>
  <c r="S16" i="350"/>
  <c r="P16" i="350"/>
  <c r="N16" i="350"/>
  <c r="O16" i="350"/>
  <c r="M16" i="350"/>
  <c r="J16" i="350"/>
  <c r="I16" i="350"/>
  <c r="T15" i="350"/>
  <c r="S15" i="350"/>
  <c r="P15" i="350"/>
  <c r="O15" i="350"/>
  <c r="N15" i="350"/>
  <c r="M15" i="350"/>
  <c r="J15" i="350"/>
  <c r="I15" i="350"/>
  <c r="T14" i="350"/>
  <c r="S14" i="350"/>
  <c r="P14" i="350"/>
  <c r="N14" i="350"/>
  <c r="O14" i="350"/>
  <c r="M14" i="350"/>
  <c r="J14" i="350"/>
  <c r="I14" i="350"/>
  <c r="T13" i="350"/>
  <c r="S13" i="350"/>
  <c r="P13" i="350"/>
  <c r="O13" i="350"/>
  <c r="N13" i="350"/>
  <c r="M13" i="350"/>
  <c r="J13" i="350"/>
  <c r="I13" i="350"/>
  <c r="T12" i="350"/>
  <c r="S12" i="350"/>
  <c r="P12" i="350"/>
  <c r="O12" i="350"/>
  <c r="N12" i="350"/>
  <c r="M12" i="350"/>
  <c r="J12" i="350"/>
  <c r="I12" i="350"/>
  <c r="T11" i="350"/>
  <c r="S11" i="350"/>
  <c r="P11" i="350"/>
  <c r="N11" i="350"/>
  <c r="O11" i="350"/>
  <c r="M11" i="350"/>
  <c r="J11" i="350"/>
  <c r="I11" i="350"/>
  <c r="T10" i="350"/>
  <c r="AC5" i="350"/>
  <c r="S10" i="350"/>
  <c r="P10" i="350"/>
  <c r="O10" i="350"/>
  <c r="N10" i="350"/>
  <c r="M10" i="350"/>
  <c r="J10" i="350"/>
  <c r="I10" i="350"/>
  <c r="T9" i="350"/>
  <c r="S9" i="350"/>
  <c r="P9" i="350"/>
  <c r="O9" i="350"/>
  <c r="N9" i="350"/>
  <c r="M9" i="350"/>
  <c r="J9" i="350"/>
  <c r="I9" i="350"/>
  <c r="T8" i="350"/>
  <c r="S8" i="350"/>
  <c r="P8" i="350"/>
  <c r="N8" i="350"/>
  <c r="O8" i="350"/>
  <c r="M8" i="350"/>
  <c r="J8" i="350"/>
  <c r="I8" i="350"/>
  <c r="T7" i="350"/>
  <c r="Y5" i="350"/>
  <c r="S7" i="350"/>
  <c r="P7" i="350"/>
  <c r="O7" i="350"/>
  <c r="N7" i="350"/>
  <c r="M7" i="350"/>
  <c r="J7" i="350"/>
  <c r="I7" i="350"/>
  <c r="AB6" i="350"/>
  <c r="T6" i="350"/>
  <c r="S6" i="350"/>
  <c r="P6" i="350"/>
  <c r="O6" i="350"/>
  <c r="N6" i="350"/>
  <c r="M6" i="350"/>
  <c r="J6" i="350"/>
  <c r="I6" i="350"/>
  <c r="AH5" i="350"/>
  <c r="V6" i="350"/>
  <c r="AF6" i="350"/>
  <c r="AG5" i="350"/>
  <c r="W5" i="350"/>
  <c r="T5" i="350"/>
  <c r="AE5" i="350"/>
  <c r="S5" i="350"/>
  <c r="P5" i="350"/>
  <c r="N5" i="350"/>
  <c r="O5" i="350"/>
  <c r="M5" i="350"/>
  <c r="J5" i="350"/>
  <c r="I5" i="350"/>
  <c r="R54" i="349"/>
  <c r="L54" i="349"/>
  <c r="K54" i="349"/>
  <c r="H54" i="349"/>
  <c r="G54" i="349"/>
  <c r="F54" i="349"/>
  <c r="P49" i="349"/>
  <c r="T54" i="349"/>
  <c r="E54" i="349"/>
  <c r="T53" i="349"/>
  <c r="S53" i="349"/>
  <c r="N53" i="349"/>
  <c r="O53" i="349"/>
  <c r="M53" i="349"/>
  <c r="J53" i="349"/>
  <c r="I53" i="349"/>
  <c r="T52" i="349"/>
  <c r="S52" i="349"/>
  <c r="N52" i="349"/>
  <c r="O52" i="349"/>
  <c r="M52" i="349"/>
  <c r="J52" i="349"/>
  <c r="I52" i="349"/>
  <c r="T51" i="349"/>
  <c r="S51" i="349"/>
  <c r="N51" i="349"/>
  <c r="O51" i="349"/>
  <c r="M51" i="349"/>
  <c r="J51" i="349"/>
  <c r="I51" i="349"/>
  <c r="T50" i="349"/>
  <c r="S50" i="349"/>
  <c r="O50" i="349"/>
  <c r="N50" i="349"/>
  <c r="M50" i="349"/>
  <c r="J50" i="349"/>
  <c r="I50" i="349"/>
  <c r="T49" i="349"/>
  <c r="S49" i="349"/>
  <c r="N49" i="349"/>
  <c r="O49" i="349"/>
  <c r="M49" i="349"/>
  <c r="J49" i="349"/>
  <c r="I49" i="349"/>
  <c r="T48" i="349"/>
  <c r="S48" i="349"/>
  <c r="N48" i="349"/>
  <c r="O48" i="349"/>
  <c r="M48" i="349"/>
  <c r="J48" i="349"/>
  <c r="I48" i="349"/>
  <c r="T47" i="349"/>
  <c r="S47" i="349"/>
  <c r="N47" i="349"/>
  <c r="O47" i="349"/>
  <c r="M47" i="349"/>
  <c r="J47" i="349"/>
  <c r="I47" i="349"/>
  <c r="T46" i="349"/>
  <c r="S46" i="349"/>
  <c r="N46" i="349"/>
  <c r="O46" i="349"/>
  <c r="M46" i="349"/>
  <c r="J46" i="349"/>
  <c r="I46" i="349"/>
  <c r="T45" i="349"/>
  <c r="S45" i="349"/>
  <c r="P45" i="349"/>
  <c r="N45" i="349"/>
  <c r="O45" i="349"/>
  <c r="M45" i="349"/>
  <c r="J45" i="349"/>
  <c r="I45" i="349"/>
  <c r="T44" i="349"/>
  <c r="S44" i="349"/>
  <c r="P44" i="349"/>
  <c r="O44" i="349"/>
  <c r="N44" i="349"/>
  <c r="M44" i="349"/>
  <c r="J44" i="349"/>
  <c r="I44" i="349"/>
  <c r="T43" i="349"/>
  <c r="S43" i="349"/>
  <c r="P43" i="349"/>
  <c r="N43" i="349"/>
  <c r="O43" i="349"/>
  <c r="M43" i="349"/>
  <c r="J43" i="349"/>
  <c r="I43" i="349"/>
  <c r="T42" i="349"/>
  <c r="S42" i="349"/>
  <c r="N42" i="349"/>
  <c r="O42" i="349"/>
  <c r="M42" i="349"/>
  <c r="J42" i="349"/>
  <c r="I42" i="349"/>
  <c r="T41" i="349"/>
  <c r="S41" i="349"/>
  <c r="P41" i="349"/>
  <c r="N41" i="349"/>
  <c r="O41" i="349"/>
  <c r="M41" i="349"/>
  <c r="J41" i="349"/>
  <c r="I41" i="349"/>
  <c r="T40" i="349"/>
  <c r="S40" i="349"/>
  <c r="P40" i="349"/>
  <c r="N40" i="349"/>
  <c r="O40" i="349"/>
  <c r="M40" i="349"/>
  <c r="J40" i="349"/>
  <c r="I40" i="349"/>
  <c r="T39" i="349"/>
  <c r="S39" i="349"/>
  <c r="P39" i="349"/>
  <c r="O39" i="349"/>
  <c r="N39" i="349"/>
  <c r="M39" i="349"/>
  <c r="J39" i="349"/>
  <c r="I39" i="349"/>
  <c r="T38" i="349"/>
  <c r="S38" i="349"/>
  <c r="N38" i="349"/>
  <c r="O38" i="349"/>
  <c r="M38" i="349"/>
  <c r="J38" i="349"/>
  <c r="I38" i="349"/>
  <c r="T37" i="349"/>
  <c r="S37" i="349"/>
  <c r="P37" i="349"/>
  <c r="N37" i="349"/>
  <c r="O37" i="349"/>
  <c r="M37" i="349"/>
  <c r="J37" i="349"/>
  <c r="I37" i="349"/>
  <c r="T36" i="349"/>
  <c r="S36" i="349"/>
  <c r="P36" i="349"/>
  <c r="N36" i="349"/>
  <c r="O36" i="349"/>
  <c r="M36" i="349"/>
  <c r="J36" i="349"/>
  <c r="I36" i="349"/>
  <c r="T35" i="349"/>
  <c r="S35" i="349"/>
  <c r="P35" i="349"/>
  <c r="O35" i="349"/>
  <c r="N35" i="349"/>
  <c r="M35" i="349"/>
  <c r="J35" i="349"/>
  <c r="I35" i="349"/>
  <c r="T34" i="349"/>
  <c r="S34" i="349"/>
  <c r="O34" i="349"/>
  <c r="J34" i="349"/>
  <c r="I34" i="349"/>
  <c r="T33" i="349"/>
  <c r="S33" i="349"/>
  <c r="N33" i="349"/>
  <c r="O33" i="349"/>
  <c r="M33" i="349"/>
  <c r="J33" i="349"/>
  <c r="I33" i="349"/>
  <c r="T32" i="349"/>
  <c r="S32" i="349"/>
  <c r="N32" i="349"/>
  <c r="O32" i="349"/>
  <c r="M32" i="349"/>
  <c r="J32" i="349"/>
  <c r="I32" i="349"/>
  <c r="T31" i="349"/>
  <c r="S31" i="349"/>
  <c r="N31" i="349"/>
  <c r="O31" i="349"/>
  <c r="M31" i="349"/>
  <c r="J31" i="349"/>
  <c r="I31" i="349"/>
  <c r="T30" i="349"/>
  <c r="S30" i="349"/>
  <c r="N30" i="349"/>
  <c r="O30" i="349"/>
  <c r="M30" i="349"/>
  <c r="J30" i="349"/>
  <c r="I30" i="349"/>
  <c r="T29" i="349"/>
  <c r="S29" i="349"/>
  <c r="N29" i="349"/>
  <c r="O29" i="349"/>
  <c r="M29" i="349"/>
  <c r="J29" i="349"/>
  <c r="I29" i="349"/>
  <c r="T28" i="349"/>
  <c r="S28" i="349"/>
  <c r="N28" i="349"/>
  <c r="O28" i="349"/>
  <c r="M28" i="349"/>
  <c r="J28" i="349"/>
  <c r="I28" i="349"/>
  <c r="T27" i="349"/>
  <c r="S27" i="349"/>
  <c r="N27" i="349"/>
  <c r="O27" i="349"/>
  <c r="M27" i="349"/>
  <c r="J27" i="349"/>
  <c r="I27" i="349"/>
  <c r="T26" i="349"/>
  <c r="S26" i="349"/>
  <c r="N26" i="349"/>
  <c r="O26" i="349"/>
  <c r="M26" i="349"/>
  <c r="J26" i="349"/>
  <c r="I26" i="349"/>
  <c r="T25" i="349"/>
  <c r="S25" i="349"/>
  <c r="N25" i="349"/>
  <c r="O25" i="349"/>
  <c r="M25" i="349"/>
  <c r="J25" i="349"/>
  <c r="I25" i="349"/>
  <c r="T24" i="349"/>
  <c r="S24" i="349"/>
  <c r="N24" i="349"/>
  <c r="O24" i="349"/>
  <c r="M24" i="349"/>
  <c r="J24" i="349"/>
  <c r="I24" i="349"/>
  <c r="T23" i="349"/>
  <c r="S23" i="349"/>
  <c r="N23" i="349"/>
  <c r="O23" i="349"/>
  <c r="M23" i="349"/>
  <c r="J23" i="349"/>
  <c r="I23" i="349"/>
  <c r="T22" i="349"/>
  <c r="S22" i="349"/>
  <c r="O22" i="349"/>
  <c r="N22" i="349"/>
  <c r="M22" i="349"/>
  <c r="J22" i="349"/>
  <c r="I22" i="349"/>
  <c r="T21" i="349"/>
  <c r="S21" i="349"/>
  <c r="N21" i="349"/>
  <c r="O21" i="349"/>
  <c r="M21" i="349"/>
  <c r="J21" i="349"/>
  <c r="I21" i="349"/>
  <c r="T20" i="349"/>
  <c r="S20" i="349"/>
  <c r="O20" i="349"/>
  <c r="J20" i="349"/>
  <c r="I20" i="349"/>
  <c r="T19" i="349"/>
  <c r="S19" i="349"/>
  <c r="P19" i="349"/>
  <c r="N19" i="349"/>
  <c r="O19" i="349"/>
  <c r="M19" i="349"/>
  <c r="J19" i="349"/>
  <c r="I19" i="349"/>
  <c r="T18" i="349"/>
  <c r="S18" i="349"/>
  <c r="P18" i="349"/>
  <c r="O18" i="349"/>
  <c r="N18" i="349"/>
  <c r="M18" i="349"/>
  <c r="J18" i="349"/>
  <c r="I18" i="349"/>
  <c r="T17" i="349"/>
  <c r="S17" i="349"/>
  <c r="P17" i="349"/>
  <c r="N17" i="349"/>
  <c r="O17" i="349"/>
  <c r="M17" i="349"/>
  <c r="J17" i="349"/>
  <c r="I17" i="349"/>
  <c r="T16" i="349"/>
  <c r="S16" i="349"/>
  <c r="P16" i="349"/>
  <c r="N16" i="349"/>
  <c r="O16" i="349"/>
  <c r="M16" i="349"/>
  <c r="J16" i="349"/>
  <c r="I16" i="349"/>
  <c r="T15" i="349"/>
  <c r="S15" i="349"/>
  <c r="P15" i="349"/>
  <c r="O15" i="349"/>
  <c r="N15" i="349"/>
  <c r="M15" i="349"/>
  <c r="J15" i="349"/>
  <c r="I15" i="349"/>
  <c r="T14" i="349"/>
  <c r="S14" i="349"/>
  <c r="P14" i="349"/>
  <c r="N14" i="349"/>
  <c r="O14" i="349"/>
  <c r="M14" i="349"/>
  <c r="J14" i="349"/>
  <c r="I14" i="349"/>
  <c r="T13" i="349"/>
  <c r="S13" i="349"/>
  <c r="P13" i="349"/>
  <c r="N13" i="349"/>
  <c r="O13" i="349"/>
  <c r="M13" i="349"/>
  <c r="J13" i="349"/>
  <c r="I13" i="349"/>
  <c r="T12" i="349"/>
  <c r="S12" i="349"/>
  <c r="P12" i="349"/>
  <c r="N12" i="349"/>
  <c r="O12" i="349"/>
  <c r="M12" i="349"/>
  <c r="J12" i="349"/>
  <c r="I12" i="349"/>
  <c r="T11" i="349"/>
  <c r="S11" i="349"/>
  <c r="P11" i="349"/>
  <c r="N11" i="349"/>
  <c r="O11" i="349"/>
  <c r="M11" i="349"/>
  <c r="J11" i="349"/>
  <c r="I11" i="349"/>
  <c r="T10" i="349"/>
  <c r="AC5" i="349"/>
  <c r="S10" i="349"/>
  <c r="N10" i="349"/>
  <c r="O10" i="349"/>
  <c r="M10" i="349"/>
  <c r="J10" i="349"/>
  <c r="I10" i="349"/>
  <c r="T9" i="349"/>
  <c r="W5" i="349"/>
  <c r="S9" i="349"/>
  <c r="P9" i="349"/>
  <c r="N9" i="349"/>
  <c r="O9" i="349"/>
  <c r="M9" i="349"/>
  <c r="J9" i="349"/>
  <c r="I9" i="349"/>
  <c r="T8" i="349"/>
  <c r="S8" i="349"/>
  <c r="P8" i="349"/>
  <c r="N8" i="349"/>
  <c r="O8" i="349"/>
  <c r="M8" i="349"/>
  <c r="J8" i="349"/>
  <c r="I8" i="349"/>
  <c r="T7" i="349"/>
  <c r="Y5" i="349"/>
  <c r="AI5" i="349"/>
  <c r="S7" i="349"/>
  <c r="P7" i="349"/>
  <c r="N7" i="349"/>
  <c r="O7" i="349"/>
  <c r="M7" i="349"/>
  <c r="J7" i="349"/>
  <c r="I7" i="349"/>
  <c r="AF6" i="349"/>
  <c r="T6" i="349"/>
  <c r="AG5" i="349"/>
  <c r="S6" i="349"/>
  <c r="P6" i="349"/>
  <c r="N6" i="349"/>
  <c r="O6" i="349"/>
  <c r="M6" i="349"/>
  <c r="J6" i="349"/>
  <c r="I6" i="349"/>
  <c r="AH5" i="349"/>
  <c r="Z6" i="349"/>
  <c r="AD6" i="349"/>
  <c r="T5" i="349"/>
  <c r="S5" i="349"/>
  <c r="P5" i="349"/>
  <c r="N5" i="349"/>
  <c r="O5" i="349"/>
  <c r="M5" i="349"/>
  <c r="J5" i="349"/>
  <c r="I5" i="349"/>
  <c r="S8" i="311"/>
  <c r="R54" i="348"/>
  <c r="L54" i="348"/>
  <c r="K54" i="348"/>
  <c r="H54" i="348"/>
  <c r="G54" i="348"/>
  <c r="F54" i="348"/>
  <c r="P33" i="348"/>
  <c r="T54" i="348"/>
  <c r="E54" i="348"/>
  <c r="I54" i="348"/>
  <c r="T53" i="348"/>
  <c r="S53" i="348"/>
  <c r="N53" i="348"/>
  <c r="O53" i="348"/>
  <c r="M53" i="348"/>
  <c r="J53" i="348"/>
  <c r="I53" i="348"/>
  <c r="T52" i="348"/>
  <c r="S52" i="348"/>
  <c r="N52" i="348"/>
  <c r="O52" i="348"/>
  <c r="M52" i="348"/>
  <c r="J52" i="348"/>
  <c r="I52" i="348"/>
  <c r="T51" i="348"/>
  <c r="S51" i="348"/>
  <c r="N51" i="348"/>
  <c r="O51" i="348"/>
  <c r="M51" i="348"/>
  <c r="J51" i="348"/>
  <c r="I51" i="348"/>
  <c r="T50" i="348"/>
  <c r="S50" i="348"/>
  <c r="N50" i="348"/>
  <c r="O50" i="348"/>
  <c r="M50" i="348"/>
  <c r="J50" i="348"/>
  <c r="I50" i="348"/>
  <c r="T49" i="348"/>
  <c r="S49" i="348"/>
  <c r="N49" i="348"/>
  <c r="O49" i="348"/>
  <c r="M49" i="348"/>
  <c r="J49" i="348"/>
  <c r="I49" i="348"/>
  <c r="T48" i="348"/>
  <c r="S48" i="348"/>
  <c r="N48" i="348"/>
  <c r="O48" i="348"/>
  <c r="M48" i="348"/>
  <c r="J48" i="348"/>
  <c r="I48" i="348"/>
  <c r="T47" i="348"/>
  <c r="S47" i="348"/>
  <c r="N47" i="348"/>
  <c r="O47" i="348"/>
  <c r="M47" i="348"/>
  <c r="J47" i="348"/>
  <c r="I47" i="348"/>
  <c r="T46" i="348"/>
  <c r="S46" i="348"/>
  <c r="N46" i="348"/>
  <c r="O46" i="348"/>
  <c r="M46" i="348"/>
  <c r="J46" i="348"/>
  <c r="I46" i="348"/>
  <c r="T45" i="348"/>
  <c r="S45" i="348"/>
  <c r="N45" i="348"/>
  <c r="O45" i="348"/>
  <c r="M45" i="348"/>
  <c r="J45" i="348"/>
  <c r="I45" i="348"/>
  <c r="T44" i="348"/>
  <c r="S44" i="348"/>
  <c r="N44" i="348"/>
  <c r="O44" i="348"/>
  <c r="M44" i="348"/>
  <c r="J44" i="348"/>
  <c r="I44" i="348"/>
  <c r="T43" i="348"/>
  <c r="S43" i="348"/>
  <c r="N43" i="348"/>
  <c r="O43" i="348"/>
  <c r="M43" i="348"/>
  <c r="J43" i="348"/>
  <c r="I43" i="348"/>
  <c r="T42" i="348"/>
  <c r="S42" i="348"/>
  <c r="N42" i="348"/>
  <c r="O42" i="348"/>
  <c r="M42" i="348"/>
  <c r="J42" i="348"/>
  <c r="I42" i="348"/>
  <c r="T41" i="348"/>
  <c r="S41" i="348"/>
  <c r="N41" i="348"/>
  <c r="O41" i="348"/>
  <c r="M41" i="348"/>
  <c r="J41" i="348"/>
  <c r="I41" i="348"/>
  <c r="T40" i="348"/>
  <c r="S40" i="348"/>
  <c r="N40" i="348"/>
  <c r="O40" i="348"/>
  <c r="M40" i="348"/>
  <c r="J40" i="348"/>
  <c r="I40" i="348"/>
  <c r="T39" i="348"/>
  <c r="S39" i="348"/>
  <c r="N39" i="348"/>
  <c r="O39" i="348"/>
  <c r="M39" i="348"/>
  <c r="J39" i="348"/>
  <c r="I39" i="348"/>
  <c r="T38" i="348"/>
  <c r="S38" i="348"/>
  <c r="N38" i="348"/>
  <c r="O38" i="348"/>
  <c r="M38" i="348"/>
  <c r="J38" i="348"/>
  <c r="I38" i="348"/>
  <c r="T37" i="348"/>
  <c r="S37" i="348"/>
  <c r="P37" i="348"/>
  <c r="N37" i="348"/>
  <c r="O37" i="348"/>
  <c r="M37" i="348"/>
  <c r="J37" i="348"/>
  <c r="I37" i="348"/>
  <c r="T36" i="348"/>
  <c r="S36" i="348"/>
  <c r="P36" i="348"/>
  <c r="N36" i="348"/>
  <c r="O36" i="348"/>
  <c r="M36" i="348"/>
  <c r="J36" i="348"/>
  <c r="I36" i="348"/>
  <c r="T35" i="348"/>
  <c r="S35" i="348"/>
  <c r="P35" i="348"/>
  <c r="N35" i="348"/>
  <c r="O35" i="348"/>
  <c r="M35" i="348"/>
  <c r="J35" i="348"/>
  <c r="I35" i="348"/>
  <c r="T34" i="348"/>
  <c r="S34" i="348"/>
  <c r="P34" i="348"/>
  <c r="O34" i="348"/>
  <c r="J34" i="348"/>
  <c r="I34" i="348"/>
  <c r="T33" i="348"/>
  <c r="S33" i="348"/>
  <c r="N33" i="348"/>
  <c r="O33" i="348"/>
  <c r="M33" i="348"/>
  <c r="J33" i="348"/>
  <c r="I33" i="348"/>
  <c r="T32" i="348"/>
  <c r="S32" i="348"/>
  <c r="N32" i="348"/>
  <c r="O32" i="348"/>
  <c r="M32" i="348"/>
  <c r="J32" i="348"/>
  <c r="I32" i="348"/>
  <c r="T31" i="348"/>
  <c r="S31" i="348"/>
  <c r="N31" i="348"/>
  <c r="O31" i="348"/>
  <c r="M31" i="348"/>
  <c r="J31" i="348"/>
  <c r="I31" i="348"/>
  <c r="T30" i="348"/>
  <c r="S30" i="348"/>
  <c r="N30" i="348"/>
  <c r="O30" i="348"/>
  <c r="M30" i="348"/>
  <c r="J30" i="348"/>
  <c r="I30" i="348"/>
  <c r="T29" i="348"/>
  <c r="S29" i="348"/>
  <c r="N29" i="348"/>
  <c r="O29" i="348"/>
  <c r="M29" i="348"/>
  <c r="J29" i="348"/>
  <c r="I29" i="348"/>
  <c r="T28" i="348"/>
  <c r="S28" i="348"/>
  <c r="N28" i="348"/>
  <c r="O28" i="348"/>
  <c r="M28" i="348"/>
  <c r="J28" i="348"/>
  <c r="I28" i="348"/>
  <c r="T27" i="348"/>
  <c r="S27" i="348"/>
  <c r="N27" i="348"/>
  <c r="O27" i="348"/>
  <c r="M27" i="348"/>
  <c r="J27" i="348"/>
  <c r="I27" i="348"/>
  <c r="T26" i="348"/>
  <c r="S26" i="348"/>
  <c r="N26" i="348"/>
  <c r="O26" i="348"/>
  <c r="M26" i="348"/>
  <c r="J26" i="348"/>
  <c r="I26" i="348"/>
  <c r="T25" i="348"/>
  <c r="S25" i="348"/>
  <c r="N25" i="348"/>
  <c r="O25" i="348"/>
  <c r="M25" i="348"/>
  <c r="J25" i="348"/>
  <c r="I25" i="348"/>
  <c r="T24" i="348"/>
  <c r="AG5" i="348"/>
  <c r="S24" i="348"/>
  <c r="N24" i="348"/>
  <c r="O24" i="348"/>
  <c r="M24" i="348"/>
  <c r="J24" i="348"/>
  <c r="I24" i="348"/>
  <c r="T23" i="348"/>
  <c r="S23" i="348"/>
  <c r="N23" i="348"/>
  <c r="O23" i="348"/>
  <c r="M23" i="348"/>
  <c r="J23" i="348"/>
  <c r="I23" i="348"/>
  <c r="T22" i="348"/>
  <c r="S22" i="348"/>
  <c r="N22" i="348"/>
  <c r="O22" i="348"/>
  <c r="M22" i="348"/>
  <c r="J22" i="348"/>
  <c r="I22" i="348"/>
  <c r="T21" i="348"/>
  <c r="S21" i="348"/>
  <c r="N21" i="348"/>
  <c r="O21" i="348"/>
  <c r="M21" i="348"/>
  <c r="J21" i="348"/>
  <c r="I21" i="348"/>
  <c r="T20" i="348"/>
  <c r="S20" i="348"/>
  <c r="O20" i="348"/>
  <c r="J20" i="348"/>
  <c r="I20" i="348"/>
  <c r="T19" i="348"/>
  <c r="S19" i="348"/>
  <c r="P19" i="348"/>
  <c r="N19" i="348"/>
  <c r="O19" i="348"/>
  <c r="M19" i="348"/>
  <c r="J19" i="348"/>
  <c r="I19" i="348"/>
  <c r="T18" i="348"/>
  <c r="S18" i="348"/>
  <c r="P18" i="348"/>
  <c r="N18" i="348"/>
  <c r="O18" i="348"/>
  <c r="M18" i="348"/>
  <c r="J18" i="348"/>
  <c r="I18" i="348"/>
  <c r="T17" i="348"/>
  <c r="S17" i="348"/>
  <c r="P17" i="348"/>
  <c r="N17" i="348"/>
  <c r="O17" i="348"/>
  <c r="M17" i="348"/>
  <c r="J17" i="348"/>
  <c r="I17" i="348"/>
  <c r="T16" i="348"/>
  <c r="S16" i="348"/>
  <c r="P16" i="348"/>
  <c r="N16" i="348"/>
  <c r="O16" i="348"/>
  <c r="M16" i="348"/>
  <c r="J16" i="348"/>
  <c r="I16" i="348"/>
  <c r="T15" i="348"/>
  <c r="S15" i="348"/>
  <c r="P15" i="348"/>
  <c r="N15" i="348"/>
  <c r="O15" i="348"/>
  <c r="M15" i="348"/>
  <c r="J15" i="348"/>
  <c r="I15" i="348"/>
  <c r="T14" i="348"/>
  <c r="S14" i="348"/>
  <c r="P14" i="348"/>
  <c r="N14" i="348"/>
  <c r="O14" i="348"/>
  <c r="M14" i="348"/>
  <c r="J14" i="348"/>
  <c r="I14" i="348"/>
  <c r="T13" i="348"/>
  <c r="S13" i="348"/>
  <c r="P13" i="348"/>
  <c r="N13" i="348"/>
  <c r="O13" i="348"/>
  <c r="M13" i="348"/>
  <c r="J13" i="348"/>
  <c r="I13" i="348"/>
  <c r="T12" i="348"/>
  <c r="S12" i="348"/>
  <c r="P12" i="348"/>
  <c r="N12" i="348"/>
  <c r="O12" i="348"/>
  <c r="M12" i="348"/>
  <c r="J12" i="348"/>
  <c r="I12" i="348"/>
  <c r="T11" i="348"/>
  <c r="S11" i="348"/>
  <c r="P11" i="348"/>
  <c r="N11" i="348"/>
  <c r="O11" i="348"/>
  <c r="M11" i="348"/>
  <c r="J11" i="348"/>
  <c r="I11" i="348"/>
  <c r="T10" i="348"/>
  <c r="AC5" i="348"/>
  <c r="S10" i="348"/>
  <c r="P10" i="348"/>
  <c r="N10" i="348"/>
  <c r="O10" i="348"/>
  <c r="M10" i="348"/>
  <c r="J10" i="348"/>
  <c r="I10" i="348"/>
  <c r="T9" i="348"/>
  <c r="W5" i="348"/>
  <c r="S9" i="348"/>
  <c r="P9" i="348"/>
  <c r="N9" i="348"/>
  <c r="O9" i="348"/>
  <c r="M9" i="348"/>
  <c r="J9" i="348"/>
  <c r="I9" i="348"/>
  <c r="T8" i="348"/>
  <c r="AE5" i="348"/>
  <c r="S8" i="348"/>
  <c r="P8" i="348"/>
  <c r="N8" i="348"/>
  <c r="O8" i="348"/>
  <c r="M8" i="348"/>
  <c r="J8" i="348"/>
  <c r="I8" i="348"/>
  <c r="T7" i="348"/>
  <c r="Y5" i="348"/>
  <c r="S7" i="348"/>
  <c r="P7" i="348"/>
  <c r="N7" i="348"/>
  <c r="O7" i="348"/>
  <c r="M7" i="348"/>
  <c r="J7" i="348"/>
  <c r="I7" i="348"/>
  <c r="AF6" i="348"/>
  <c r="Z6" i="348"/>
  <c r="T6" i="348"/>
  <c r="S6" i="348"/>
  <c r="P6" i="348"/>
  <c r="N6" i="348"/>
  <c r="O6" i="348"/>
  <c r="M6" i="348"/>
  <c r="J6" i="348"/>
  <c r="I6" i="348"/>
  <c r="AH5" i="348"/>
  <c r="AD6" i="348"/>
  <c r="T5" i="348"/>
  <c r="S5" i="348"/>
  <c r="P5" i="348"/>
  <c r="N5" i="348"/>
  <c r="O5" i="348"/>
  <c r="M5" i="348"/>
  <c r="J5" i="348"/>
  <c r="I5" i="348"/>
  <c r="R54" i="347"/>
  <c r="P54" i="347"/>
  <c r="L54" i="347"/>
  <c r="K54" i="347"/>
  <c r="M54" i="347"/>
  <c r="H54" i="347"/>
  <c r="J54" i="347"/>
  <c r="G54" i="347"/>
  <c r="I54" i="347"/>
  <c r="F54" i="347"/>
  <c r="T54" i="347"/>
  <c r="E54" i="347"/>
  <c r="T53" i="347"/>
  <c r="S53" i="347"/>
  <c r="P53" i="347"/>
  <c r="N53" i="347"/>
  <c r="O53" i="347"/>
  <c r="M53" i="347"/>
  <c r="J53" i="347"/>
  <c r="I53" i="347"/>
  <c r="T52" i="347"/>
  <c r="S52" i="347"/>
  <c r="P52" i="347"/>
  <c r="N52" i="347"/>
  <c r="O52" i="347"/>
  <c r="M52" i="347"/>
  <c r="J52" i="347"/>
  <c r="I52" i="347"/>
  <c r="T51" i="347"/>
  <c r="S51" i="347"/>
  <c r="P51" i="347"/>
  <c r="N51" i="347"/>
  <c r="O51" i="347"/>
  <c r="M51" i="347"/>
  <c r="J51" i="347"/>
  <c r="I51" i="347"/>
  <c r="T50" i="347"/>
  <c r="S50" i="347"/>
  <c r="P50" i="347"/>
  <c r="N50" i="347"/>
  <c r="O50" i="347"/>
  <c r="M50" i="347"/>
  <c r="J50" i="347"/>
  <c r="I50" i="347"/>
  <c r="T49" i="347"/>
  <c r="S49" i="347"/>
  <c r="P49" i="347"/>
  <c r="N49" i="347"/>
  <c r="O49" i="347"/>
  <c r="M49" i="347"/>
  <c r="J49" i="347"/>
  <c r="I49" i="347"/>
  <c r="T48" i="347"/>
  <c r="S48" i="347"/>
  <c r="P48" i="347"/>
  <c r="N48" i="347"/>
  <c r="O48" i="347"/>
  <c r="M48" i="347"/>
  <c r="J48" i="347"/>
  <c r="I48" i="347"/>
  <c r="T47" i="347"/>
  <c r="S47" i="347"/>
  <c r="P47" i="347"/>
  <c r="N47" i="347"/>
  <c r="O47" i="347"/>
  <c r="M47" i="347"/>
  <c r="J47" i="347"/>
  <c r="I47" i="347"/>
  <c r="T46" i="347"/>
  <c r="S46" i="347"/>
  <c r="P46" i="347"/>
  <c r="N46" i="347"/>
  <c r="O46" i="347"/>
  <c r="M46" i="347"/>
  <c r="J46" i="347"/>
  <c r="I46" i="347"/>
  <c r="T45" i="347"/>
  <c r="S45" i="347"/>
  <c r="P45" i="347"/>
  <c r="N45" i="347"/>
  <c r="O45" i="347"/>
  <c r="M45" i="347"/>
  <c r="J45" i="347"/>
  <c r="I45" i="347"/>
  <c r="T44" i="347"/>
  <c r="S44" i="347"/>
  <c r="P44" i="347"/>
  <c r="N44" i="347"/>
  <c r="O44" i="347"/>
  <c r="M44" i="347"/>
  <c r="J44" i="347"/>
  <c r="I44" i="347"/>
  <c r="T43" i="347"/>
  <c r="S43" i="347"/>
  <c r="P43" i="347"/>
  <c r="N43" i="347"/>
  <c r="O43" i="347"/>
  <c r="M43" i="347"/>
  <c r="J43" i="347"/>
  <c r="I43" i="347"/>
  <c r="T42" i="347"/>
  <c r="S42" i="347"/>
  <c r="P42" i="347"/>
  <c r="N42" i="347"/>
  <c r="O42" i="347"/>
  <c r="M42" i="347"/>
  <c r="J42" i="347"/>
  <c r="I42" i="347"/>
  <c r="T41" i="347"/>
  <c r="S41" i="347"/>
  <c r="P41" i="347"/>
  <c r="N41" i="347"/>
  <c r="O41" i="347"/>
  <c r="M41" i="347"/>
  <c r="J41" i="347"/>
  <c r="I41" i="347"/>
  <c r="T40" i="347"/>
  <c r="S40" i="347"/>
  <c r="P40" i="347"/>
  <c r="N40" i="347"/>
  <c r="O40" i="347"/>
  <c r="M40" i="347"/>
  <c r="J40" i="347"/>
  <c r="I40" i="347"/>
  <c r="T39" i="347"/>
  <c r="S39" i="347"/>
  <c r="P39" i="347"/>
  <c r="N39" i="347"/>
  <c r="O39" i="347"/>
  <c r="M39" i="347"/>
  <c r="J39" i="347"/>
  <c r="I39" i="347"/>
  <c r="T38" i="347"/>
  <c r="S38" i="347"/>
  <c r="P38" i="347"/>
  <c r="N38" i="347"/>
  <c r="O38" i="347"/>
  <c r="M38" i="347"/>
  <c r="J38" i="347"/>
  <c r="I38" i="347"/>
  <c r="T37" i="347"/>
  <c r="S37" i="347"/>
  <c r="P37" i="347"/>
  <c r="N37" i="347"/>
  <c r="O37" i="347"/>
  <c r="M37" i="347"/>
  <c r="J37" i="347"/>
  <c r="I37" i="347"/>
  <c r="T36" i="347"/>
  <c r="S36" i="347"/>
  <c r="P36" i="347"/>
  <c r="N36" i="347"/>
  <c r="O36" i="347"/>
  <c r="M36" i="347"/>
  <c r="J36" i="347"/>
  <c r="I36" i="347"/>
  <c r="T35" i="347"/>
  <c r="S35" i="347"/>
  <c r="P35" i="347"/>
  <c r="N35" i="347"/>
  <c r="O35" i="347"/>
  <c r="M35" i="347"/>
  <c r="J35" i="347"/>
  <c r="I35" i="347"/>
  <c r="T34" i="347"/>
  <c r="S34" i="347"/>
  <c r="P34" i="347"/>
  <c r="O34" i="347"/>
  <c r="J34" i="347"/>
  <c r="I34" i="347"/>
  <c r="T33" i="347"/>
  <c r="S33" i="347"/>
  <c r="P33" i="347"/>
  <c r="N33" i="347"/>
  <c r="O33" i="347"/>
  <c r="M33" i="347"/>
  <c r="J33" i="347"/>
  <c r="I33" i="347"/>
  <c r="T32" i="347"/>
  <c r="S32" i="347"/>
  <c r="P32" i="347"/>
  <c r="N32" i="347"/>
  <c r="O32" i="347"/>
  <c r="M32" i="347"/>
  <c r="J32" i="347"/>
  <c r="I32" i="347"/>
  <c r="T31" i="347"/>
  <c r="S31" i="347"/>
  <c r="P31" i="347"/>
  <c r="N31" i="347"/>
  <c r="O31" i="347"/>
  <c r="M31" i="347"/>
  <c r="J31" i="347"/>
  <c r="I31" i="347"/>
  <c r="T30" i="347"/>
  <c r="S30" i="347"/>
  <c r="P30" i="347"/>
  <c r="N30" i="347"/>
  <c r="O30" i="347"/>
  <c r="M30" i="347"/>
  <c r="J30" i="347"/>
  <c r="I30" i="347"/>
  <c r="T29" i="347"/>
  <c r="S29" i="347"/>
  <c r="P29" i="347"/>
  <c r="N29" i="347"/>
  <c r="O29" i="347"/>
  <c r="M29" i="347"/>
  <c r="J29" i="347"/>
  <c r="I29" i="347"/>
  <c r="T28" i="347"/>
  <c r="S28" i="347"/>
  <c r="P28" i="347"/>
  <c r="N28" i="347"/>
  <c r="O28" i="347"/>
  <c r="M28" i="347"/>
  <c r="J28" i="347"/>
  <c r="I28" i="347"/>
  <c r="T27" i="347"/>
  <c r="S27" i="347"/>
  <c r="P27" i="347"/>
  <c r="N27" i="347"/>
  <c r="O27" i="347"/>
  <c r="M27" i="347"/>
  <c r="J27" i="347"/>
  <c r="I27" i="347"/>
  <c r="T26" i="347"/>
  <c r="S26" i="347"/>
  <c r="P26" i="347"/>
  <c r="N26" i="347"/>
  <c r="O26" i="347"/>
  <c r="M26" i="347"/>
  <c r="J26" i="347"/>
  <c r="I26" i="347"/>
  <c r="T25" i="347"/>
  <c r="S25" i="347"/>
  <c r="P25" i="347"/>
  <c r="N25" i="347"/>
  <c r="O25" i="347"/>
  <c r="M25" i="347"/>
  <c r="J25" i="347"/>
  <c r="I25" i="347"/>
  <c r="T24" i="347"/>
  <c r="S24" i="347"/>
  <c r="P24" i="347"/>
  <c r="N24" i="347"/>
  <c r="O24" i="347"/>
  <c r="M24" i="347"/>
  <c r="J24" i="347"/>
  <c r="I24" i="347"/>
  <c r="T23" i="347"/>
  <c r="S23" i="347"/>
  <c r="P23" i="347"/>
  <c r="N23" i="347"/>
  <c r="O23" i="347"/>
  <c r="M23" i="347"/>
  <c r="J23" i="347"/>
  <c r="I23" i="347"/>
  <c r="T22" i="347"/>
  <c r="S22" i="347"/>
  <c r="P22" i="347"/>
  <c r="N22" i="347"/>
  <c r="O22" i="347"/>
  <c r="M22" i="347"/>
  <c r="J22" i="347"/>
  <c r="I22" i="347"/>
  <c r="T21" i="347"/>
  <c r="S21" i="347"/>
  <c r="P21" i="347"/>
  <c r="N21" i="347"/>
  <c r="O21" i="347"/>
  <c r="M21" i="347"/>
  <c r="J21" i="347"/>
  <c r="I21" i="347"/>
  <c r="T20" i="347"/>
  <c r="S20" i="347"/>
  <c r="P20" i="347"/>
  <c r="O20" i="347"/>
  <c r="J20" i="347"/>
  <c r="I20" i="347"/>
  <c r="T19" i="347"/>
  <c r="S19" i="347"/>
  <c r="P19" i="347"/>
  <c r="N19" i="347"/>
  <c r="O19" i="347"/>
  <c r="M19" i="347"/>
  <c r="J19" i="347"/>
  <c r="I19" i="347"/>
  <c r="T18" i="347"/>
  <c r="S18" i="347"/>
  <c r="P18" i="347"/>
  <c r="N18" i="347"/>
  <c r="O18" i="347"/>
  <c r="M18" i="347"/>
  <c r="J18" i="347"/>
  <c r="I18" i="347"/>
  <c r="T17" i="347"/>
  <c r="S17" i="347"/>
  <c r="P17" i="347"/>
  <c r="N17" i="347"/>
  <c r="O17" i="347"/>
  <c r="M17" i="347"/>
  <c r="J17" i="347"/>
  <c r="I17" i="347"/>
  <c r="T16" i="347"/>
  <c r="S16" i="347"/>
  <c r="P16" i="347"/>
  <c r="N16" i="347"/>
  <c r="O16" i="347"/>
  <c r="M16" i="347"/>
  <c r="J16" i="347"/>
  <c r="I16" i="347"/>
  <c r="T15" i="347"/>
  <c r="S15" i="347"/>
  <c r="P15" i="347"/>
  <c r="N15" i="347"/>
  <c r="O15" i="347"/>
  <c r="M15" i="347"/>
  <c r="J15" i="347"/>
  <c r="I15" i="347"/>
  <c r="T14" i="347"/>
  <c r="S14" i="347"/>
  <c r="P14" i="347"/>
  <c r="N14" i="347"/>
  <c r="O14" i="347"/>
  <c r="M14" i="347"/>
  <c r="J14" i="347"/>
  <c r="I14" i="347"/>
  <c r="T13" i="347"/>
  <c r="S13" i="347"/>
  <c r="P13" i="347"/>
  <c r="N13" i="347"/>
  <c r="O13" i="347"/>
  <c r="M13" i="347"/>
  <c r="J13" i="347"/>
  <c r="I13" i="347"/>
  <c r="T12" i="347"/>
  <c r="S12" i="347"/>
  <c r="P12" i="347"/>
  <c r="N12" i="347"/>
  <c r="O12" i="347"/>
  <c r="M12" i="347"/>
  <c r="J12" i="347"/>
  <c r="I12" i="347"/>
  <c r="T11" i="347"/>
  <c r="S11" i="347"/>
  <c r="P11" i="347"/>
  <c r="N11" i="347"/>
  <c r="O11" i="347"/>
  <c r="M11" i="347"/>
  <c r="J11" i="347"/>
  <c r="I11" i="347"/>
  <c r="T10" i="347"/>
  <c r="AC5" i="347"/>
  <c r="S10" i="347"/>
  <c r="P10" i="347"/>
  <c r="N10" i="347"/>
  <c r="O10" i="347"/>
  <c r="M10" i="347"/>
  <c r="J10" i="347"/>
  <c r="I10" i="347"/>
  <c r="T9" i="347"/>
  <c r="W5" i="347"/>
  <c r="S9" i="347"/>
  <c r="P9" i="347"/>
  <c r="N9" i="347"/>
  <c r="O9" i="347"/>
  <c r="M9" i="347"/>
  <c r="J9" i="347"/>
  <c r="I9" i="347"/>
  <c r="T8" i="347"/>
  <c r="S8" i="347"/>
  <c r="P8" i="347"/>
  <c r="N8" i="347"/>
  <c r="O8" i="347"/>
  <c r="M8" i="347"/>
  <c r="J8" i="347"/>
  <c r="I8" i="347"/>
  <c r="T7" i="347"/>
  <c r="S7" i="347"/>
  <c r="P7" i="347"/>
  <c r="N7" i="347"/>
  <c r="O7" i="347"/>
  <c r="M7" i="347"/>
  <c r="J7" i="347"/>
  <c r="I7" i="347"/>
  <c r="T6" i="347"/>
  <c r="S6" i="347"/>
  <c r="P6" i="347"/>
  <c r="N6" i="347"/>
  <c r="O6" i="347"/>
  <c r="M6" i="347"/>
  <c r="J6" i="347"/>
  <c r="I6" i="347"/>
  <c r="AH5" i="347"/>
  <c r="AB6" i="347"/>
  <c r="AG5" i="347"/>
  <c r="AE5" i="347"/>
  <c r="Y5" i="347"/>
  <c r="T5" i="347"/>
  <c r="S5" i="347"/>
  <c r="P5" i="347"/>
  <c r="N5" i="347"/>
  <c r="O5" i="347"/>
  <c r="M5" i="347"/>
  <c r="J5" i="347"/>
  <c r="I5" i="347"/>
  <c r="R54" i="346"/>
  <c r="L54" i="346"/>
  <c r="K54" i="346"/>
  <c r="J54" i="346"/>
  <c r="H54" i="346"/>
  <c r="G54" i="346"/>
  <c r="F54" i="346"/>
  <c r="T54" i="346"/>
  <c r="E54" i="346"/>
  <c r="I54" i="346"/>
  <c r="T53" i="346"/>
  <c r="S53" i="346"/>
  <c r="N53" i="346"/>
  <c r="O53" i="346"/>
  <c r="M53" i="346"/>
  <c r="J53" i="346"/>
  <c r="I53" i="346"/>
  <c r="T52" i="346"/>
  <c r="S52" i="346"/>
  <c r="N52" i="346"/>
  <c r="O52" i="346"/>
  <c r="M52" i="346"/>
  <c r="J52" i="346"/>
  <c r="I52" i="346"/>
  <c r="T51" i="346"/>
  <c r="S51" i="346"/>
  <c r="N51" i="346"/>
  <c r="O51" i="346"/>
  <c r="M51" i="346"/>
  <c r="J51" i="346"/>
  <c r="I51" i="346"/>
  <c r="T50" i="346"/>
  <c r="S50" i="346"/>
  <c r="P50" i="346"/>
  <c r="N50" i="346"/>
  <c r="O50" i="346"/>
  <c r="M50" i="346"/>
  <c r="J50" i="346"/>
  <c r="I50" i="346"/>
  <c r="T49" i="346"/>
  <c r="S49" i="346"/>
  <c r="P49" i="346"/>
  <c r="N49" i="346"/>
  <c r="O49" i="346"/>
  <c r="M49" i="346"/>
  <c r="J49" i="346"/>
  <c r="I49" i="346"/>
  <c r="T48" i="346"/>
  <c r="S48" i="346"/>
  <c r="P48" i="346"/>
  <c r="N48" i="346"/>
  <c r="O48" i="346"/>
  <c r="M48" i="346"/>
  <c r="J48" i="346"/>
  <c r="I48" i="346"/>
  <c r="T47" i="346"/>
  <c r="S47" i="346"/>
  <c r="P47" i="346"/>
  <c r="N47" i="346"/>
  <c r="O47" i="346"/>
  <c r="M47" i="346"/>
  <c r="J47" i="346"/>
  <c r="I47" i="346"/>
  <c r="T46" i="346"/>
  <c r="S46" i="346"/>
  <c r="P46" i="346"/>
  <c r="N46" i="346"/>
  <c r="O46" i="346"/>
  <c r="M46" i="346"/>
  <c r="J46" i="346"/>
  <c r="I46" i="346"/>
  <c r="T45" i="346"/>
  <c r="S45" i="346"/>
  <c r="P45" i="346"/>
  <c r="N45" i="346"/>
  <c r="O45" i="346"/>
  <c r="M45" i="346"/>
  <c r="J45" i="346"/>
  <c r="I45" i="346"/>
  <c r="T44" i="346"/>
  <c r="S44" i="346"/>
  <c r="P44" i="346"/>
  <c r="N44" i="346"/>
  <c r="O44" i="346"/>
  <c r="M44" i="346"/>
  <c r="J44" i="346"/>
  <c r="I44" i="346"/>
  <c r="T43" i="346"/>
  <c r="S43" i="346"/>
  <c r="P43" i="346"/>
  <c r="N43" i="346"/>
  <c r="O43" i="346"/>
  <c r="M43" i="346"/>
  <c r="J43" i="346"/>
  <c r="I43" i="346"/>
  <c r="T42" i="346"/>
  <c r="S42" i="346"/>
  <c r="P42" i="346"/>
  <c r="N42" i="346"/>
  <c r="O42" i="346"/>
  <c r="M42" i="346"/>
  <c r="J42" i="346"/>
  <c r="I42" i="346"/>
  <c r="T41" i="346"/>
  <c r="S41" i="346"/>
  <c r="P41" i="346"/>
  <c r="N41" i="346"/>
  <c r="O41" i="346"/>
  <c r="M41" i="346"/>
  <c r="J41" i="346"/>
  <c r="I41" i="346"/>
  <c r="T40" i="346"/>
  <c r="S40" i="346"/>
  <c r="P40" i="346"/>
  <c r="N40" i="346"/>
  <c r="O40" i="346"/>
  <c r="M40" i="346"/>
  <c r="J40" i="346"/>
  <c r="I40" i="346"/>
  <c r="T39" i="346"/>
  <c r="S39" i="346"/>
  <c r="P39" i="346"/>
  <c r="N39" i="346"/>
  <c r="O39" i="346"/>
  <c r="M39" i="346"/>
  <c r="J39" i="346"/>
  <c r="I39" i="346"/>
  <c r="T38" i="346"/>
  <c r="S38" i="346"/>
  <c r="P38" i="346"/>
  <c r="N38" i="346"/>
  <c r="O38" i="346"/>
  <c r="M38" i="346"/>
  <c r="J38" i="346"/>
  <c r="I38" i="346"/>
  <c r="T37" i="346"/>
  <c r="S37" i="346"/>
  <c r="P37" i="346"/>
  <c r="N37" i="346"/>
  <c r="O37" i="346"/>
  <c r="M37" i="346"/>
  <c r="J37" i="346"/>
  <c r="I37" i="346"/>
  <c r="T36" i="346"/>
  <c r="S36" i="346"/>
  <c r="P36" i="346"/>
  <c r="N36" i="346"/>
  <c r="O36" i="346"/>
  <c r="M36" i="346"/>
  <c r="J36" i="346"/>
  <c r="I36" i="346"/>
  <c r="T35" i="346"/>
  <c r="S35" i="346"/>
  <c r="P35" i="346"/>
  <c r="N35" i="346"/>
  <c r="O35" i="346"/>
  <c r="M35" i="346"/>
  <c r="J35" i="346"/>
  <c r="I35" i="346"/>
  <c r="T34" i="346"/>
  <c r="S34" i="346"/>
  <c r="P34" i="346"/>
  <c r="O34" i="346"/>
  <c r="J34" i="346"/>
  <c r="I34" i="346"/>
  <c r="T33" i="346"/>
  <c r="S33" i="346"/>
  <c r="P33" i="346"/>
  <c r="O33" i="346"/>
  <c r="N33" i="346"/>
  <c r="M33" i="346"/>
  <c r="J33" i="346"/>
  <c r="I33" i="346"/>
  <c r="T32" i="346"/>
  <c r="S32" i="346"/>
  <c r="P32" i="346"/>
  <c r="N32" i="346"/>
  <c r="O32" i="346"/>
  <c r="M32" i="346"/>
  <c r="J32" i="346"/>
  <c r="I32" i="346"/>
  <c r="T31" i="346"/>
  <c r="S31" i="346"/>
  <c r="P31" i="346"/>
  <c r="N31" i="346"/>
  <c r="O31" i="346"/>
  <c r="M31" i="346"/>
  <c r="J31" i="346"/>
  <c r="I31" i="346"/>
  <c r="T30" i="346"/>
  <c r="S30" i="346"/>
  <c r="P30" i="346"/>
  <c r="O30" i="346"/>
  <c r="N30" i="346"/>
  <c r="M30" i="346"/>
  <c r="J30" i="346"/>
  <c r="I30" i="346"/>
  <c r="T29" i="346"/>
  <c r="S29" i="346"/>
  <c r="P29" i="346"/>
  <c r="N29" i="346"/>
  <c r="O29" i="346"/>
  <c r="M29" i="346"/>
  <c r="J29" i="346"/>
  <c r="I29" i="346"/>
  <c r="T28" i="346"/>
  <c r="S28" i="346"/>
  <c r="P28" i="346"/>
  <c r="N28" i="346"/>
  <c r="O28" i="346"/>
  <c r="M28" i="346"/>
  <c r="J28" i="346"/>
  <c r="I28" i="346"/>
  <c r="T27" i="346"/>
  <c r="S27" i="346"/>
  <c r="P27" i="346"/>
  <c r="O27" i="346"/>
  <c r="N27" i="346"/>
  <c r="M27" i="346"/>
  <c r="J27" i="346"/>
  <c r="I27" i="346"/>
  <c r="T26" i="346"/>
  <c r="S26" i="346"/>
  <c r="P26" i="346"/>
  <c r="N26" i="346"/>
  <c r="O26" i="346"/>
  <c r="M26" i="346"/>
  <c r="J26" i="346"/>
  <c r="I26" i="346"/>
  <c r="T25" i="346"/>
  <c r="S25" i="346"/>
  <c r="P25" i="346"/>
  <c r="N25" i="346"/>
  <c r="O25" i="346"/>
  <c r="M25" i="346"/>
  <c r="J25" i="346"/>
  <c r="I25" i="346"/>
  <c r="T24" i="346"/>
  <c r="S24" i="346"/>
  <c r="P24" i="346"/>
  <c r="O24" i="346"/>
  <c r="N24" i="346"/>
  <c r="M24" i="346"/>
  <c r="J24" i="346"/>
  <c r="I24" i="346"/>
  <c r="T23" i="346"/>
  <c r="S23" i="346"/>
  <c r="P23" i="346"/>
  <c r="N23" i="346"/>
  <c r="O23" i="346"/>
  <c r="M23" i="346"/>
  <c r="J23" i="346"/>
  <c r="I23" i="346"/>
  <c r="T22" i="346"/>
  <c r="S22" i="346"/>
  <c r="P22" i="346"/>
  <c r="N22" i="346"/>
  <c r="O22" i="346"/>
  <c r="M22" i="346"/>
  <c r="J22" i="346"/>
  <c r="I22" i="346"/>
  <c r="T21" i="346"/>
  <c r="S21" i="346"/>
  <c r="P21" i="346"/>
  <c r="O21" i="346"/>
  <c r="N21" i="346"/>
  <c r="M21" i="346"/>
  <c r="J21" i="346"/>
  <c r="I21" i="346"/>
  <c r="T20" i="346"/>
  <c r="S20" i="346"/>
  <c r="P20" i="346"/>
  <c r="O20" i="346"/>
  <c r="J20" i="346"/>
  <c r="I20" i="346"/>
  <c r="T19" i="346"/>
  <c r="S19" i="346"/>
  <c r="P19" i="346"/>
  <c r="N19" i="346"/>
  <c r="O19" i="346"/>
  <c r="M19" i="346"/>
  <c r="J19" i="346"/>
  <c r="I19" i="346"/>
  <c r="T18" i="346"/>
  <c r="S18" i="346"/>
  <c r="P18" i="346"/>
  <c r="O18" i="346"/>
  <c r="N18" i="346"/>
  <c r="M18" i="346"/>
  <c r="J18" i="346"/>
  <c r="I18" i="346"/>
  <c r="T17" i="346"/>
  <c r="S17" i="346"/>
  <c r="P17" i="346"/>
  <c r="O17" i="346"/>
  <c r="N17" i="346"/>
  <c r="M17" i="346"/>
  <c r="J17" i="346"/>
  <c r="I17" i="346"/>
  <c r="T16" i="346"/>
  <c r="S16" i="346"/>
  <c r="P16" i="346"/>
  <c r="N16" i="346"/>
  <c r="O16" i="346"/>
  <c r="M16" i="346"/>
  <c r="J16" i="346"/>
  <c r="I16" i="346"/>
  <c r="T15" i="346"/>
  <c r="S15" i="346"/>
  <c r="P15" i="346"/>
  <c r="O15" i="346"/>
  <c r="N15" i="346"/>
  <c r="M15" i="346"/>
  <c r="J15" i="346"/>
  <c r="I15" i="346"/>
  <c r="T14" i="346"/>
  <c r="S14" i="346"/>
  <c r="P14" i="346"/>
  <c r="O14" i="346"/>
  <c r="N14" i="346"/>
  <c r="M14" i="346"/>
  <c r="J14" i="346"/>
  <c r="I14" i="346"/>
  <c r="T13" i="346"/>
  <c r="S13" i="346"/>
  <c r="P13" i="346"/>
  <c r="O13" i="346"/>
  <c r="N13" i="346"/>
  <c r="M13" i="346"/>
  <c r="J13" i="346"/>
  <c r="I13" i="346"/>
  <c r="T12" i="346"/>
  <c r="S12" i="346"/>
  <c r="P12" i="346"/>
  <c r="O12" i="346"/>
  <c r="N12" i="346"/>
  <c r="M12" i="346"/>
  <c r="J12" i="346"/>
  <c r="I12" i="346"/>
  <c r="T11" i="346"/>
  <c r="S11" i="346"/>
  <c r="P11" i="346"/>
  <c r="O11" i="346"/>
  <c r="N11" i="346"/>
  <c r="M11" i="346"/>
  <c r="J11" i="346"/>
  <c r="I11" i="346"/>
  <c r="T10" i="346"/>
  <c r="AC5" i="346"/>
  <c r="S10" i="346"/>
  <c r="P10" i="346"/>
  <c r="O10" i="346"/>
  <c r="N10" i="346"/>
  <c r="M10" i="346"/>
  <c r="J10" i="346"/>
  <c r="I10" i="346"/>
  <c r="T9" i="346"/>
  <c r="S9" i="346"/>
  <c r="P9" i="346"/>
  <c r="O9" i="346"/>
  <c r="N9" i="346"/>
  <c r="M9" i="346"/>
  <c r="J9" i="346"/>
  <c r="I9" i="346"/>
  <c r="T8" i="346"/>
  <c r="S8" i="346"/>
  <c r="P8" i="346"/>
  <c r="O8" i="346"/>
  <c r="N8" i="346"/>
  <c r="M8" i="346"/>
  <c r="J8" i="346"/>
  <c r="I8" i="346"/>
  <c r="T7" i="346"/>
  <c r="Y5" i="346"/>
  <c r="S7" i="346"/>
  <c r="P7" i="346"/>
  <c r="O7" i="346"/>
  <c r="N7" i="346"/>
  <c r="M7" i="346"/>
  <c r="J7" i="346"/>
  <c r="I7" i="346"/>
  <c r="AB6" i="346"/>
  <c r="V6" i="346"/>
  <c r="T6" i="346"/>
  <c r="AG5" i="346"/>
  <c r="S6" i="346"/>
  <c r="P6" i="346"/>
  <c r="O6" i="346"/>
  <c r="N6" i="346"/>
  <c r="M6" i="346"/>
  <c r="J6" i="346"/>
  <c r="I6" i="346"/>
  <c r="AH5" i="346"/>
  <c r="AF6" i="346"/>
  <c r="AE5" i="346"/>
  <c r="W5" i="346"/>
  <c r="AI5" i="346"/>
  <c r="T5" i="346"/>
  <c r="S5" i="346"/>
  <c r="P5" i="346"/>
  <c r="N5" i="346"/>
  <c r="O5" i="346"/>
  <c r="M5" i="346"/>
  <c r="J5" i="346"/>
  <c r="I5" i="346"/>
  <c r="R54" i="345"/>
  <c r="P54" i="345"/>
  <c r="L54" i="345"/>
  <c r="K54" i="345"/>
  <c r="I54" i="345"/>
  <c r="H54" i="345"/>
  <c r="J54" i="345"/>
  <c r="G54" i="345"/>
  <c r="F54" i="345"/>
  <c r="P19" i="345"/>
  <c r="T54" i="345"/>
  <c r="E54" i="345"/>
  <c r="M54" i="345"/>
  <c r="T53" i="345"/>
  <c r="S53" i="345"/>
  <c r="P53" i="345"/>
  <c r="N53" i="345"/>
  <c r="O53" i="345"/>
  <c r="M53" i="345"/>
  <c r="J53" i="345"/>
  <c r="I53" i="345"/>
  <c r="T52" i="345"/>
  <c r="S52" i="345"/>
  <c r="P52" i="345"/>
  <c r="N52" i="345"/>
  <c r="O52" i="345"/>
  <c r="M52" i="345"/>
  <c r="J52" i="345"/>
  <c r="I52" i="345"/>
  <c r="T51" i="345"/>
  <c r="S51" i="345"/>
  <c r="P51" i="345"/>
  <c r="N51" i="345"/>
  <c r="O51" i="345"/>
  <c r="M51" i="345"/>
  <c r="J51" i="345"/>
  <c r="I51" i="345"/>
  <c r="T50" i="345"/>
  <c r="S50" i="345"/>
  <c r="P50" i="345"/>
  <c r="N50" i="345"/>
  <c r="O50" i="345"/>
  <c r="M50" i="345"/>
  <c r="J50" i="345"/>
  <c r="I50" i="345"/>
  <c r="T49" i="345"/>
  <c r="S49" i="345"/>
  <c r="P49" i="345"/>
  <c r="N49" i="345"/>
  <c r="O49" i="345"/>
  <c r="M49" i="345"/>
  <c r="J49" i="345"/>
  <c r="I49" i="345"/>
  <c r="T48" i="345"/>
  <c r="S48" i="345"/>
  <c r="P48" i="345"/>
  <c r="N48" i="345"/>
  <c r="O48" i="345"/>
  <c r="M48" i="345"/>
  <c r="J48" i="345"/>
  <c r="I48" i="345"/>
  <c r="T47" i="345"/>
  <c r="S47" i="345"/>
  <c r="P47" i="345"/>
  <c r="N47" i="345"/>
  <c r="O47" i="345"/>
  <c r="M47" i="345"/>
  <c r="J47" i="345"/>
  <c r="I47" i="345"/>
  <c r="T46" i="345"/>
  <c r="S46" i="345"/>
  <c r="P46" i="345"/>
  <c r="N46" i="345"/>
  <c r="O46" i="345"/>
  <c r="M46" i="345"/>
  <c r="J46" i="345"/>
  <c r="I46" i="345"/>
  <c r="T45" i="345"/>
  <c r="S45" i="345"/>
  <c r="P45" i="345"/>
  <c r="N45" i="345"/>
  <c r="O45" i="345"/>
  <c r="M45" i="345"/>
  <c r="J45" i="345"/>
  <c r="I45" i="345"/>
  <c r="T44" i="345"/>
  <c r="S44" i="345"/>
  <c r="P44" i="345"/>
  <c r="N44" i="345"/>
  <c r="O44" i="345"/>
  <c r="M44" i="345"/>
  <c r="J44" i="345"/>
  <c r="I44" i="345"/>
  <c r="T43" i="345"/>
  <c r="S43" i="345"/>
  <c r="P43" i="345"/>
  <c r="N43" i="345"/>
  <c r="O43" i="345"/>
  <c r="M43" i="345"/>
  <c r="J43" i="345"/>
  <c r="I43" i="345"/>
  <c r="T42" i="345"/>
  <c r="S42" i="345"/>
  <c r="P42" i="345"/>
  <c r="N42" i="345"/>
  <c r="O42" i="345"/>
  <c r="M42" i="345"/>
  <c r="J42" i="345"/>
  <c r="I42" i="345"/>
  <c r="T41" i="345"/>
  <c r="S41" i="345"/>
  <c r="P41" i="345"/>
  <c r="N41" i="345"/>
  <c r="O41" i="345"/>
  <c r="M41" i="345"/>
  <c r="J41" i="345"/>
  <c r="I41" i="345"/>
  <c r="T40" i="345"/>
  <c r="S40" i="345"/>
  <c r="P40" i="345"/>
  <c r="N40" i="345"/>
  <c r="O40" i="345"/>
  <c r="M40" i="345"/>
  <c r="J40" i="345"/>
  <c r="I40" i="345"/>
  <c r="T39" i="345"/>
  <c r="S39" i="345"/>
  <c r="P39" i="345"/>
  <c r="N39" i="345"/>
  <c r="O39" i="345"/>
  <c r="M39" i="345"/>
  <c r="J39" i="345"/>
  <c r="I39" i="345"/>
  <c r="T38" i="345"/>
  <c r="S38" i="345"/>
  <c r="P38" i="345"/>
  <c r="N38" i="345"/>
  <c r="O38" i="345"/>
  <c r="M38" i="345"/>
  <c r="J38" i="345"/>
  <c r="I38" i="345"/>
  <c r="T37" i="345"/>
  <c r="AC5" i="345"/>
  <c r="S37" i="345"/>
  <c r="P37" i="345"/>
  <c r="N37" i="345"/>
  <c r="O37" i="345"/>
  <c r="M37" i="345"/>
  <c r="J37" i="345"/>
  <c r="I37" i="345"/>
  <c r="T36" i="345"/>
  <c r="S36" i="345"/>
  <c r="P36" i="345"/>
  <c r="N36" i="345"/>
  <c r="O36" i="345"/>
  <c r="M36" i="345"/>
  <c r="J36" i="345"/>
  <c r="I36" i="345"/>
  <c r="T35" i="345"/>
  <c r="S35" i="345"/>
  <c r="P35" i="345"/>
  <c r="N35" i="345"/>
  <c r="O35" i="345"/>
  <c r="M35" i="345"/>
  <c r="J35" i="345"/>
  <c r="I35" i="345"/>
  <c r="T34" i="345"/>
  <c r="S34" i="345"/>
  <c r="P34" i="345"/>
  <c r="O34" i="345"/>
  <c r="J34" i="345"/>
  <c r="I34" i="345"/>
  <c r="T33" i="345"/>
  <c r="S33" i="345"/>
  <c r="P33" i="345"/>
  <c r="N33" i="345"/>
  <c r="O33" i="345"/>
  <c r="M33" i="345"/>
  <c r="J33" i="345"/>
  <c r="I33" i="345"/>
  <c r="T32" i="345"/>
  <c r="S32" i="345"/>
  <c r="P32" i="345"/>
  <c r="N32" i="345"/>
  <c r="O32" i="345"/>
  <c r="M32" i="345"/>
  <c r="J32" i="345"/>
  <c r="I32" i="345"/>
  <c r="T31" i="345"/>
  <c r="S31" i="345"/>
  <c r="P31" i="345"/>
  <c r="N31" i="345"/>
  <c r="O31" i="345"/>
  <c r="M31" i="345"/>
  <c r="J31" i="345"/>
  <c r="I31" i="345"/>
  <c r="T30" i="345"/>
  <c r="S30" i="345"/>
  <c r="P30" i="345"/>
  <c r="N30" i="345"/>
  <c r="O30" i="345"/>
  <c r="M30" i="345"/>
  <c r="J30" i="345"/>
  <c r="I30" i="345"/>
  <c r="T29" i="345"/>
  <c r="S29" i="345"/>
  <c r="P29" i="345"/>
  <c r="N29" i="345"/>
  <c r="O29" i="345"/>
  <c r="M29" i="345"/>
  <c r="J29" i="345"/>
  <c r="I29" i="345"/>
  <c r="T28" i="345"/>
  <c r="S28" i="345"/>
  <c r="P28" i="345"/>
  <c r="N28" i="345"/>
  <c r="O28" i="345"/>
  <c r="M28" i="345"/>
  <c r="J28" i="345"/>
  <c r="I28" i="345"/>
  <c r="T27" i="345"/>
  <c r="S27" i="345"/>
  <c r="P27" i="345"/>
  <c r="N27" i="345"/>
  <c r="O27" i="345"/>
  <c r="M27" i="345"/>
  <c r="J27" i="345"/>
  <c r="I27" i="345"/>
  <c r="T26" i="345"/>
  <c r="S26" i="345"/>
  <c r="P26" i="345"/>
  <c r="N26" i="345"/>
  <c r="O26" i="345"/>
  <c r="M26" i="345"/>
  <c r="J26" i="345"/>
  <c r="I26" i="345"/>
  <c r="T25" i="345"/>
  <c r="S25" i="345"/>
  <c r="P25" i="345"/>
  <c r="N25" i="345"/>
  <c r="O25" i="345"/>
  <c r="M25" i="345"/>
  <c r="J25" i="345"/>
  <c r="I25" i="345"/>
  <c r="T24" i="345"/>
  <c r="S24" i="345"/>
  <c r="P24" i="345"/>
  <c r="N24" i="345"/>
  <c r="O24" i="345"/>
  <c r="M24" i="345"/>
  <c r="J24" i="345"/>
  <c r="I24" i="345"/>
  <c r="T23" i="345"/>
  <c r="S23" i="345"/>
  <c r="P23" i="345"/>
  <c r="N23" i="345"/>
  <c r="O23" i="345"/>
  <c r="M23" i="345"/>
  <c r="J23" i="345"/>
  <c r="I23" i="345"/>
  <c r="T22" i="345"/>
  <c r="S22" i="345"/>
  <c r="P22" i="345"/>
  <c r="N22" i="345"/>
  <c r="O22" i="345"/>
  <c r="M22" i="345"/>
  <c r="J22" i="345"/>
  <c r="I22" i="345"/>
  <c r="T21" i="345"/>
  <c r="S21" i="345"/>
  <c r="P21" i="345"/>
  <c r="N21" i="345"/>
  <c r="O21" i="345"/>
  <c r="M21" i="345"/>
  <c r="J21" i="345"/>
  <c r="I21" i="345"/>
  <c r="T20" i="345"/>
  <c r="S20" i="345"/>
  <c r="P20" i="345"/>
  <c r="O20" i="345"/>
  <c r="J20" i="345"/>
  <c r="I20" i="345"/>
  <c r="T19" i="345"/>
  <c r="S19" i="345"/>
  <c r="N19" i="345"/>
  <c r="O19" i="345"/>
  <c r="M19" i="345"/>
  <c r="J19" i="345"/>
  <c r="I19" i="345"/>
  <c r="T18" i="345"/>
  <c r="S18" i="345"/>
  <c r="N18" i="345"/>
  <c r="O18" i="345"/>
  <c r="M18" i="345"/>
  <c r="J18" i="345"/>
  <c r="I18" i="345"/>
  <c r="T17" i="345"/>
  <c r="S17" i="345"/>
  <c r="P17" i="345"/>
  <c r="N17" i="345"/>
  <c r="O17" i="345"/>
  <c r="M17" i="345"/>
  <c r="J17" i="345"/>
  <c r="I17" i="345"/>
  <c r="T16" i="345"/>
  <c r="S16" i="345"/>
  <c r="P16" i="345"/>
  <c r="N16" i="345"/>
  <c r="O16" i="345"/>
  <c r="M16" i="345"/>
  <c r="J16" i="345"/>
  <c r="I16" i="345"/>
  <c r="T15" i="345"/>
  <c r="S15" i="345"/>
  <c r="P15" i="345"/>
  <c r="O15" i="345"/>
  <c r="N15" i="345"/>
  <c r="M15" i="345"/>
  <c r="J15" i="345"/>
  <c r="I15" i="345"/>
  <c r="T14" i="345"/>
  <c r="Y5" i="345"/>
  <c r="S14" i="345"/>
  <c r="P14" i="345"/>
  <c r="N14" i="345"/>
  <c r="O14" i="345"/>
  <c r="M14" i="345"/>
  <c r="J14" i="345"/>
  <c r="I14" i="345"/>
  <c r="T13" i="345"/>
  <c r="S13" i="345"/>
  <c r="P13" i="345"/>
  <c r="N13" i="345"/>
  <c r="O13" i="345"/>
  <c r="M13" i="345"/>
  <c r="J13" i="345"/>
  <c r="I13" i="345"/>
  <c r="T12" i="345"/>
  <c r="S12" i="345"/>
  <c r="P12" i="345"/>
  <c r="O12" i="345"/>
  <c r="N12" i="345"/>
  <c r="M12" i="345"/>
  <c r="J12" i="345"/>
  <c r="I12" i="345"/>
  <c r="T11" i="345"/>
  <c r="S11" i="345"/>
  <c r="P11" i="345"/>
  <c r="N11" i="345"/>
  <c r="O11" i="345"/>
  <c r="M11" i="345"/>
  <c r="J11" i="345"/>
  <c r="I11" i="345"/>
  <c r="T10" i="345"/>
  <c r="S10" i="345"/>
  <c r="P10" i="345"/>
  <c r="N10" i="345"/>
  <c r="O10" i="345"/>
  <c r="M10" i="345"/>
  <c r="J10" i="345"/>
  <c r="I10" i="345"/>
  <c r="T9" i="345"/>
  <c r="W5" i="345"/>
  <c r="S9" i="345"/>
  <c r="P9" i="345"/>
  <c r="N9" i="345"/>
  <c r="O9" i="345"/>
  <c r="M9" i="345"/>
  <c r="J9" i="345"/>
  <c r="I9" i="345"/>
  <c r="T8" i="345"/>
  <c r="S8" i="345"/>
  <c r="P8" i="345"/>
  <c r="N8" i="345"/>
  <c r="O8" i="345"/>
  <c r="M8" i="345"/>
  <c r="J8" i="345"/>
  <c r="I8" i="345"/>
  <c r="T7" i="345"/>
  <c r="S7" i="345"/>
  <c r="P7" i="345"/>
  <c r="N7" i="345"/>
  <c r="O7" i="345"/>
  <c r="M7" i="345"/>
  <c r="J7" i="345"/>
  <c r="I7" i="345"/>
  <c r="T6" i="345"/>
  <c r="S6" i="345"/>
  <c r="P6" i="345"/>
  <c r="N6" i="345"/>
  <c r="O6" i="345"/>
  <c r="M6" i="345"/>
  <c r="J6" i="345"/>
  <c r="I6" i="345"/>
  <c r="AH5" i="345"/>
  <c r="Z6" i="345"/>
  <c r="AG5" i="345"/>
  <c r="T5" i="345"/>
  <c r="AE5" i="345"/>
  <c r="S5" i="345"/>
  <c r="P5" i="345"/>
  <c r="N5" i="345"/>
  <c r="O5" i="345"/>
  <c r="M5" i="345"/>
  <c r="J5" i="345"/>
  <c r="I5" i="345"/>
  <c r="R54" i="344"/>
  <c r="L54" i="344"/>
  <c r="K54" i="344"/>
  <c r="H54" i="344"/>
  <c r="G54" i="344"/>
  <c r="F54" i="344"/>
  <c r="T54" i="344"/>
  <c r="E54" i="344"/>
  <c r="M54" i="344"/>
  <c r="T53" i="344"/>
  <c r="S53" i="344"/>
  <c r="N53" i="344"/>
  <c r="O53" i="344"/>
  <c r="M53" i="344"/>
  <c r="J53" i="344"/>
  <c r="I53" i="344"/>
  <c r="T52" i="344"/>
  <c r="S52" i="344"/>
  <c r="N52" i="344"/>
  <c r="O52" i="344"/>
  <c r="M52" i="344"/>
  <c r="J52" i="344"/>
  <c r="I52" i="344"/>
  <c r="T51" i="344"/>
  <c r="S51" i="344"/>
  <c r="N51" i="344"/>
  <c r="O51" i="344"/>
  <c r="M51" i="344"/>
  <c r="J51" i="344"/>
  <c r="I51" i="344"/>
  <c r="T50" i="344"/>
  <c r="S50" i="344"/>
  <c r="N50" i="344"/>
  <c r="O50" i="344"/>
  <c r="M50" i="344"/>
  <c r="J50" i="344"/>
  <c r="I50" i="344"/>
  <c r="T49" i="344"/>
  <c r="S49" i="344"/>
  <c r="O49" i="344"/>
  <c r="N49" i="344"/>
  <c r="M49" i="344"/>
  <c r="J49" i="344"/>
  <c r="I49" i="344"/>
  <c r="T48" i="344"/>
  <c r="S48" i="344"/>
  <c r="N48" i="344"/>
  <c r="O48" i="344"/>
  <c r="M48" i="344"/>
  <c r="J48" i="344"/>
  <c r="I48" i="344"/>
  <c r="T47" i="344"/>
  <c r="S47" i="344"/>
  <c r="N47" i="344"/>
  <c r="O47" i="344"/>
  <c r="M47" i="344"/>
  <c r="J47" i="344"/>
  <c r="I47" i="344"/>
  <c r="T46" i="344"/>
  <c r="S46" i="344"/>
  <c r="O46" i="344"/>
  <c r="N46" i="344"/>
  <c r="M46" i="344"/>
  <c r="J46" i="344"/>
  <c r="I46" i="344"/>
  <c r="T45" i="344"/>
  <c r="S45" i="344"/>
  <c r="N45" i="344"/>
  <c r="O45" i="344"/>
  <c r="M45" i="344"/>
  <c r="J45" i="344"/>
  <c r="I45" i="344"/>
  <c r="T44" i="344"/>
  <c r="S44" i="344"/>
  <c r="N44" i="344"/>
  <c r="O44" i="344"/>
  <c r="M44" i="344"/>
  <c r="J44" i="344"/>
  <c r="I44" i="344"/>
  <c r="T43" i="344"/>
  <c r="S43" i="344"/>
  <c r="P43" i="344"/>
  <c r="O43" i="344"/>
  <c r="N43" i="344"/>
  <c r="M43" i="344"/>
  <c r="J43" i="344"/>
  <c r="I43" i="344"/>
  <c r="T42" i="344"/>
  <c r="S42" i="344"/>
  <c r="N42" i="344"/>
  <c r="O42" i="344"/>
  <c r="M42" i="344"/>
  <c r="J42" i="344"/>
  <c r="I42" i="344"/>
  <c r="T41" i="344"/>
  <c r="S41" i="344"/>
  <c r="N41" i="344"/>
  <c r="O41" i="344"/>
  <c r="M41" i="344"/>
  <c r="J41" i="344"/>
  <c r="I41" i="344"/>
  <c r="T40" i="344"/>
  <c r="S40" i="344"/>
  <c r="P40" i="344"/>
  <c r="N40" i="344"/>
  <c r="O40" i="344"/>
  <c r="M40" i="344"/>
  <c r="J40" i="344"/>
  <c r="I40" i="344"/>
  <c r="T39" i="344"/>
  <c r="S39" i="344"/>
  <c r="N39" i="344"/>
  <c r="O39" i="344"/>
  <c r="M39" i="344"/>
  <c r="J39" i="344"/>
  <c r="I39" i="344"/>
  <c r="T38" i="344"/>
  <c r="S38" i="344"/>
  <c r="N38" i="344"/>
  <c r="O38" i="344"/>
  <c r="M38" i="344"/>
  <c r="J38" i="344"/>
  <c r="I38" i="344"/>
  <c r="T37" i="344"/>
  <c r="S37" i="344"/>
  <c r="O37" i="344"/>
  <c r="N37" i="344"/>
  <c r="M37" i="344"/>
  <c r="J37" i="344"/>
  <c r="I37" i="344"/>
  <c r="T36" i="344"/>
  <c r="S36" i="344"/>
  <c r="N36" i="344"/>
  <c r="O36" i="344"/>
  <c r="M36" i="344"/>
  <c r="J36" i="344"/>
  <c r="I36" i="344"/>
  <c r="T35" i="344"/>
  <c r="S35" i="344"/>
  <c r="N35" i="344"/>
  <c r="O35" i="344"/>
  <c r="M35" i="344"/>
  <c r="J35" i="344"/>
  <c r="I35" i="344"/>
  <c r="T34" i="344"/>
  <c r="S34" i="344"/>
  <c r="P34" i="344"/>
  <c r="O34" i="344"/>
  <c r="J34" i="344"/>
  <c r="I34" i="344"/>
  <c r="T33" i="344"/>
  <c r="S33" i="344"/>
  <c r="P33" i="344"/>
  <c r="O33" i="344"/>
  <c r="N33" i="344"/>
  <c r="M33" i="344"/>
  <c r="J33" i="344"/>
  <c r="I33" i="344"/>
  <c r="T32" i="344"/>
  <c r="S32" i="344"/>
  <c r="N32" i="344"/>
  <c r="O32" i="344"/>
  <c r="M32" i="344"/>
  <c r="J32" i="344"/>
  <c r="I32" i="344"/>
  <c r="T31" i="344"/>
  <c r="S31" i="344"/>
  <c r="N31" i="344"/>
  <c r="O31" i="344"/>
  <c r="M31" i="344"/>
  <c r="J31" i="344"/>
  <c r="I31" i="344"/>
  <c r="T30" i="344"/>
  <c r="S30" i="344"/>
  <c r="P30" i="344"/>
  <c r="N30" i="344"/>
  <c r="O30" i="344"/>
  <c r="M30" i="344"/>
  <c r="J30" i="344"/>
  <c r="I30" i="344"/>
  <c r="T29" i="344"/>
  <c r="S29" i="344"/>
  <c r="N29" i="344"/>
  <c r="O29" i="344"/>
  <c r="M29" i="344"/>
  <c r="J29" i="344"/>
  <c r="I29" i="344"/>
  <c r="T28" i="344"/>
  <c r="S28" i="344"/>
  <c r="N28" i="344"/>
  <c r="O28" i="344"/>
  <c r="M28" i="344"/>
  <c r="J28" i="344"/>
  <c r="I28" i="344"/>
  <c r="T27" i="344"/>
  <c r="S27" i="344"/>
  <c r="O27" i="344"/>
  <c r="N27" i="344"/>
  <c r="M27" i="344"/>
  <c r="J27" i="344"/>
  <c r="I27" i="344"/>
  <c r="T26" i="344"/>
  <c r="S26" i="344"/>
  <c r="N26" i="344"/>
  <c r="O26" i="344"/>
  <c r="M26" i="344"/>
  <c r="J26" i="344"/>
  <c r="I26" i="344"/>
  <c r="T25" i="344"/>
  <c r="S25" i="344"/>
  <c r="N25" i="344"/>
  <c r="O25" i="344"/>
  <c r="M25" i="344"/>
  <c r="J25" i="344"/>
  <c r="I25" i="344"/>
  <c r="T24" i="344"/>
  <c r="S24" i="344"/>
  <c r="P24" i="344"/>
  <c r="O24" i="344"/>
  <c r="N24" i="344"/>
  <c r="M24" i="344"/>
  <c r="J24" i="344"/>
  <c r="I24" i="344"/>
  <c r="T23" i="344"/>
  <c r="S23" i="344"/>
  <c r="N23" i="344"/>
  <c r="O23" i="344"/>
  <c r="M23" i="344"/>
  <c r="J23" i="344"/>
  <c r="I23" i="344"/>
  <c r="T22" i="344"/>
  <c r="S22" i="344"/>
  <c r="N22" i="344"/>
  <c r="O22" i="344"/>
  <c r="M22" i="344"/>
  <c r="J22" i="344"/>
  <c r="I22" i="344"/>
  <c r="T21" i="344"/>
  <c r="S21" i="344"/>
  <c r="P21" i="344"/>
  <c r="O21" i="344"/>
  <c r="N21" i="344"/>
  <c r="M21" i="344"/>
  <c r="J21" i="344"/>
  <c r="I21" i="344"/>
  <c r="T20" i="344"/>
  <c r="S20" i="344"/>
  <c r="O20" i="344"/>
  <c r="J20" i="344"/>
  <c r="I20" i="344"/>
  <c r="T19" i="344"/>
  <c r="S19" i="344"/>
  <c r="N19" i="344"/>
  <c r="O19" i="344"/>
  <c r="M19" i="344"/>
  <c r="J19" i="344"/>
  <c r="I19" i="344"/>
  <c r="T18" i="344"/>
  <c r="S18" i="344"/>
  <c r="N18" i="344"/>
  <c r="O18" i="344"/>
  <c r="M18" i="344"/>
  <c r="J18" i="344"/>
  <c r="I18" i="344"/>
  <c r="T17" i="344"/>
  <c r="S17" i="344"/>
  <c r="O17" i="344"/>
  <c r="N17" i="344"/>
  <c r="M17" i="344"/>
  <c r="J17" i="344"/>
  <c r="I17" i="344"/>
  <c r="T16" i="344"/>
  <c r="S16" i="344"/>
  <c r="N16" i="344"/>
  <c r="O16" i="344"/>
  <c r="M16" i="344"/>
  <c r="J16" i="344"/>
  <c r="I16" i="344"/>
  <c r="T15" i="344"/>
  <c r="S15" i="344"/>
  <c r="P15" i="344"/>
  <c r="N15" i="344"/>
  <c r="O15" i="344"/>
  <c r="M15" i="344"/>
  <c r="J15" i="344"/>
  <c r="I15" i="344"/>
  <c r="T14" i="344"/>
  <c r="S14" i="344"/>
  <c r="P14" i="344"/>
  <c r="N14" i="344"/>
  <c r="O14" i="344"/>
  <c r="M14" i="344"/>
  <c r="J14" i="344"/>
  <c r="I14" i="344"/>
  <c r="T13" i="344"/>
  <c r="S13" i="344"/>
  <c r="N13" i="344"/>
  <c r="O13" i="344"/>
  <c r="M13" i="344"/>
  <c r="J13" i="344"/>
  <c r="I13" i="344"/>
  <c r="T12" i="344"/>
  <c r="S12" i="344"/>
  <c r="P12" i="344"/>
  <c r="N12" i="344"/>
  <c r="O12" i="344"/>
  <c r="M12" i="344"/>
  <c r="J12" i="344"/>
  <c r="I12" i="344"/>
  <c r="T11" i="344"/>
  <c r="S11" i="344"/>
  <c r="P11" i="344"/>
  <c r="N11" i="344"/>
  <c r="O11" i="344"/>
  <c r="M11" i="344"/>
  <c r="J11" i="344"/>
  <c r="I11" i="344"/>
  <c r="T10" i="344"/>
  <c r="AC5" i="344"/>
  <c r="S10" i="344"/>
  <c r="N10" i="344"/>
  <c r="O10" i="344"/>
  <c r="M10" i="344"/>
  <c r="J10" i="344"/>
  <c r="I10" i="344"/>
  <c r="T9" i="344"/>
  <c r="W5" i="344"/>
  <c r="S9" i="344"/>
  <c r="P9" i="344"/>
  <c r="N9" i="344"/>
  <c r="O9" i="344"/>
  <c r="M9" i="344"/>
  <c r="J9" i="344"/>
  <c r="I9" i="344"/>
  <c r="T8" i="344"/>
  <c r="S8" i="344"/>
  <c r="P8" i="344"/>
  <c r="O8" i="344"/>
  <c r="N8" i="344"/>
  <c r="M8" i="344"/>
  <c r="J8" i="344"/>
  <c r="I8" i="344"/>
  <c r="T7" i="344"/>
  <c r="Y5" i="344"/>
  <c r="S7" i="344"/>
  <c r="N7" i="344"/>
  <c r="O7" i="344"/>
  <c r="M7" i="344"/>
  <c r="J7" i="344"/>
  <c r="I7" i="344"/>
  <c r="AF6" i="344"/>
  <c r="Z6" i="344"/>
  <c r="T6" i="344"/>
  <c r="AG5" i="344"/>
  <c r="S6" i="344"/>
  <c r="N6" i="344"/>
  <c r="O6" i="344"/>
  <c r="M6" i="344"/>
  <c r="J6" i="344"/>
  <c r="I6" i="344"/>
  <c r="AH5" i="344"/>
  <c r="AD6" i="344"/>
  <c r="T5" i="344"/>
  <c r="AE5" i="344"/>
  <c r="S5" i="344"/>
  <c r="O5" i="344"/>
  <c r="N5" i="344"/>
  <c r="M5" i="344"/>
  <c r="J5" i="344"/>
  <c r="I5" i="344"/>
  <c r="R54" i="343"/>
  <c r="N54" i="343"/>
  <c r="O54" i="343"/>
  <c r="M54" i="343"/>
  <c r="L54" i="343"/>
  <c r="K54" i="343"/>
  <c r="H54" i="343"/>
  <c r="G54" i="343"/>
  <c r="F54" i="343"/>
  <c r="J54" i="343"/>
  <c r="T54" i="343"/>
  <c r="E54" i="343"/>
  <c r="I54" i="343"/>
  <c r="T53" i="343"/>
  <c r="S53" i="343"/>
  <c r="O53" i="343"/>
  <c r="N53" i="343"/>
  <c r="M53" i="343"/>
  <c r="J53" i="343"/>
  <c r="I53" i="343"/>
  <c r="T52" i="343"/>
  <c r="S52" i="343"/>
  <c r="N52" i="343"/>
  <c r="O52" i="343"/>
  <c r="M52" i="343"/>
  <c r="J52" i="343"/>
  <c r="I52" i="343"/>
  <c r="T51" i="343"/>
  <c r="S51" i="343"/>
  <c r="N51" i="343"/>
  <c r="O51" i="343"/>
  <c r="M51" i="343"/>
  <c r="J51" i="343"/>
  <c r="I51" i="343"/>
  <c r="T50" i="343"/>
  <c r="S50" i="343"/>
  <c r="O50" i="343"/>
  <c r="N50" i="343"/>
  <c r="M50" i="343"/>
  <c r="J50" i="343"/>
  <c r="I50" i="343"/>
  <c r="T49" i="343"/>
  <c r="S49" i="343"/>
  <c r="N49" i="343"/>
  <c r="O49" i="343"/>
  <c r="M49" i="343"/>
  <c r="J49" i="343"/>
  <c r="I49" i="343"/>
  <c r="T48" i="343"/>
  <c r="S48" i="343"/>
  <c r="N48" i="343"/>
  <c r="O48" i="343"/>
  <c r="M48" i="343"/>
  <c r="J48" i="343"/>
  <c r="I48" i="343"/>
  <c r="T47" i="343"/>
  <c r="S47" i="343"/>
  <c r="O47" i="343"/>
  <c r="N47" i="343"/>
  <c r="M47" i="343"/>
  <c r="J47" i="343"/>
  <c r="I47" i="343"/>
  <c r="T46" i="343"/>
  <c r="S46" i="343"/>
  <c r="N46" i="343"/>
  <c r="O46" i="343"/>
  <c r="M46" i="343"/>
  <c r="J46" i="343"/>
  <c r="I46" i="343"/>
  <c r="T45" i="343"/>
  <c r="S45" i="343"/>
  <c r="N45" i="343"/>
  <c r="O45" i="343"/>
  <c r="M45" i="343"/>
  <c r="J45" i="343"/>
  <c r="I45" i="343"/>
  <c r="T44" i="343"/>
  <c r="S44" i="343"/>
  <c r="O44" i="343"/>
  <c r="N44" i="343"/>
  <c r="M44" i="343"/>
  <c r="J44" i="343"/>
  <c r="I44" i="343"/>
  <c r="T43" i="343"/>
  <c r="S43" i="343"/>
  <c r="N43" i="343"/>
  <c r="O43" i="343"/>
  <c r="M43" i="343"/>
  <c r="J43" i="343"/>
  <c r="I43" i="343"/>
  <c r="T42" i="343"/>
  <c r="S42" i="343"/>
  <c r="N42" i="343"/>
  <c r="O42" i="343"/>
  <c r="M42" i="343"/>
  <c r="J42" i="343"/>
  <c r="I42" i="343"/>
  <c r="T41" i="343"/>
  <c r="S41" i="343"/>
  <c r="O41" i="343"/>
  <c r="N41" i="343"/>
  <c r="M41" i="343"/>
  <c r="J41" i="343"/>
  <c r="I41" i="343"/>
  <c r="T40" i="343"/>
  <c r="S40" i="343"/>
  <c r="N40" i="343"/>
  <c r="O40" i="343"/>
  <c r="M40" i="343"/>
  <c r="J40" i="343"/>
  <c r="I40" i="343"/>
  <c r="T39" i="343"/>
  <c r="S39" i="343"/>
  <c r="N39" i="343"/>
  <c r="O39" i="343"/>
  <c r="M39" i="343"/>
  <c r="J39" i="343"/>
  <c r="I39" i="343"/>
  <c r="T38" i="343"/>
  <c r="S38" i="343"/>
  <c r="O38" i="343"/>
  <c r="N38" i="343"/>
  <c r="M38" i="343"/>
  <c r="J38" i="343"/>
  <c r="I38" i="343"/>
  <c r="T37" i="343"/>
  <c r="S37" i="343"/>
  <c r="N37" i="343"/>
  <c r="O37" i="343"/>
  <c r="M37" i="343"/>
  <c r="J37" i="343"/>
  <c r="I37" i="343"/>
  <c r="T36" i="343"/>
  <c r="S36" i="343"/>
  <c r="N36" i="343"/>
  <c r="O36" i="343"/>
  <c r="M36" i="343"/>
  <c r="J36" i="343"/>
  <c r="I36" i="343"/>
  <c r="T35" i="343"/>
  <c r="S35" i="343"/>
  <c r="O35" i="343"/>
  <c r="N35" i="343"/>
  <c r="M35" i="343"/>
  <c r="J35" i="343"/>
  <c r="I35" i="343"/>
  <c r="T34" i="343"/>
  <c r="S34" i="343"/>
  <c r="O34" i="343"/>
  <c r="J34" i="343"/>
  <c r="I34" i="343"/>
  <c r="T33" i="343"/>
  <c r="S33" i="343"/>
  <c r="P33" i="343"/>
  <c r="O33" i="343"/>
  <c r="N33" i="343"/>
  <c r="M33" i="343"/>
  <c r="J33" i="343"/>
  <c r="I33" i="343"/>
  <c r="T32" i="343"/>
  <c r="S32" i="343"/>
  <c r="P32" i="343"/>
  <c r="N32" i="343"/>
  <c r="O32" i="343"/>
  <c r="M32" i="343"/>
  <c r="J32" i="343"/>
  <c r="I32" i="343"/>
  <c r="T31" i="343"/>
  <c r="S31" i="343"/>
  <c r="P31" i="343"/>
  <c r="O31" i="343"/>
  <c r="N31" i="343"/>
  <c r="M31" i="343"/>
  <c r="J31" i="343"/>
  <c r="I31" i="343"/>
  <c r="T30" i="343"/>
  <c r="S30" i="343"/>
  <c r="P30" i="343"/>
  <c r="O30" i="343"/>
  <c r="N30" i="343"/>
  <c r="M30" i="343"/>
  <c r="J30" i="343"/>
  <c r="I30" i="343"/>
  <c r="T29" i="343"/>
  <c r="S29" i="343"/>
  <c r="P29" i="343"/>
  <c r="N29" i="343"/>
  <c r="O29" i="343"/>
  <c r="M29" i="343"/>
  <c r="J29" i="343"/>
  <c r="I29" i="343"/>
  <c r="T28" i="343"/>
  <c r="S28" i="343"/>
  <c r="P28" i="343"/>
  <c r="O28" i="343"/>
  <c r="N28" i="343"/>
  <c r="M28" i="343"/>
  <c r="J28" i="343"/>
  <c r="I28" i="343"/>
  <c r="T27" i="343"/>
  <c r="S27" i="343"/>
  <c r="P27" i="343"/>
  <c r="O27" i="343"/>
  <c r="N27" i="343"/>
  <c r="M27" i="343"/>
  <c r="J27" i="343"/>
  <c r="I27" i="343"/>
  <c r="T26" i="343"/>
  <c r="S26" i="343"/>
  <c r="P26" i="343"/>
  <c r="N26" i="343"/>
  <c r="O26" i="343"/>
  <c r="M26" i="343"/>
  <c r="J26" i="343"/>
  <c r="I26" i="343"/>
  <c r="T25" i="343"/>
  <c r="S25" i="343"/>
  <c r="P25" i="343"/>
  <c r="O25" i="343"/>
  <c r="N25" i="343"/>
  <c r="M25" i="343"/>
  <c r="J25" i="343"/>
  <c r="I25" i="343"/>
  <c r="T24" i="343"/>
  <c r="S24" i="343"/>
  <c r="P24" i="343"/>
  <c r="O24" i="343"/>
  <c r="N24" i="343"/>
  <c r="M24" i="343"/>
  <c r="J24" i="343"/>
  <c r="I24" i="343"/>
  <c r="T23" i="343"/>
  <c r="S23" i="343"/>
  <c r="P23" i="343"/>
  <c r="N23" i="343"/>
  <c r="O23" i="343"/>
  <c r="M23" i="343"/>
  <c r="J23" i="343"/>
  <c r="I23" i="343"/>
  <c r="T22" i="343"/>
  <c r="S22" i="343"/>
  <c r="P22" i="343"/>
  <c r="O22" i="343"/>
  <c r="N22" i="343"/>
  <c r="M22" i="343"/>
  <c r="J22" i="343"/>
  <c r="I22" i="343"/>
  <c r="T21" i="343"/>
  <c r="S21" i="343"/>
  <c r="P21" i="343"/>
  <c r="O21" i="343"/>
  <c r="N21" i="343"/>
  <c r="M21" i="343"/>
  <c r="J21" i="343"/>
  <c r="I21" i="343"/>
  <c r="T20" i="343"/>
  <c r="S20" i="343"/>
  <c r="P20" i="343"/>
  <c r="O20" i="343"/>
  <c r="J20" i="343"/>
  <c r="I20" i="343"/>
  <c r="T19" i="343"/>
  <c r="S19" i="343"/>
  <c r="P19" i="343"/>
  <c r="N19" i="343"/>
  <c r="O19" i="343"/>
  <c r="M19" i="343"/>
  <c r="J19" i="343"/>
  <c r="I19" i="343"/>
  <c r="T18" i="343"/>
  <c r="S18" i="343"/>
  <c r="P18" i="343"/>
  <c r="O18" i="343"/>
  <c r="N18" i="343"/>
  <c r="M18" i="343"/>
  <c r="J18" i="343"/>
  <c r="I18" i="343"/>
  <c r="T17" i="343"/>
  <c r="S17" i="343"/>
  <c r="P17" i="343"/>
  <c r="O17" i="343"/>
  <c r="N17" i="343"/>
  <c r="M17" i="343"/>
  <c r="J17" i="343"/>
  <c r="I17" i="343"/>
  <c r="T16" i="343"/>
  <c r="S16" i="343"/>
  <c r="P16" i="343"/>
  <c r="N16" i="343"/>
  <c r="O16" i="343"/>
  <c r="M16" i="343"/>
  <c r="J16" i="343"/>
  <c r="I16" i="343"/>
  <c r="T15" i="343"/>
  <c r="S15" i="343"/>
  <c r="P15" i="343"/>
  <c r="O15" i="343"/>
  <c r="N15" i="343"/>
  <c r="M15" i="343"/>
  <c r="J15" i="343"/>
  <c r="I15" i="343"/>
  <c r="T14" i="343"/>
  <c r="S14" i="343"/>
  <c r="P14" i="343"/>
  <c r="O14" i="343"/>
  <c r="N14" i="343"/>
  <c r="M14" i="343"/>
  <c r="J14" i="343"/>
  <c r="I14" i="343"/>
  <c r="T13" i="343"/>
  <c r="S13" i="343"/>
  <c r="P13" i="343"/>
  <c r="N13" i="343"/>
  <c r="O13" i="343"/>
  <c r="M13" i="343"/>
  <c r="J13" i="343"/>
  <c r="I13" i="343"/>
  <c r="T12" i="343"/>
  <c r="S12" i="343"/>
  <c r="P12" i="343"/>
  <c r="O12" i="343"/>
  <c r="N12" i="343"/>
  <c r="M12" i="343"/>
  <c r="J12" i="343"/>
  <c r="I12" i="343"/>
  <c r="T11" i="343"/>
  <c r="S11" i="343"/>
  <c r="P11" i="343"/>
  <c r="O11" i="343"/>
  <c r="N11" i="343"/>
  <c r="M11" i="343"/>
  <c r="J11" i="343"/>
  <c r="I11" i="343"/>
  <c r="T10" i="343"/>
  <c r="AC5" i="343"/>
  <c r="S10" i="343"/>
  <c r="P10" i="343"/>
  <c r="N10" i="343"/>
  <c r="O10" i="343"/>
  <c r="M10" i="343"/>
  <c r="J10" i="343"/>
  <c r="I10" i="343"/>
  <c r="T9" i="343"/>
  <c r="S9" i="343"/>
  <c r="P9" i="343"/>
  <c r="O9" i="343"/>
  <c r="N9" i="343"/>
  <c r="M9" i="343"/>
  <c r="J9" i="343"/>
  <c r="I9" i="343"/>
  <c r="T8" i="343"/>
  <c r="S8" i="343"/>
  <c r="P8" i="343"/>
  <c r="O8" i="343"/>
  <c r="N8" i="343"/>
  <c r="M8" i="343"/>
  <c r="J8" i="343"/>
  <c r="I8" i="343"/>
  <c r="T7" i="343"/>
  <c r="S7" i="343"/>
  <c r="P7" i="343"/>
  <c r="O7" i="343"/>
  <c r="N7" i="343"/>
  <c r="M7" i="343"/>
  <c r="J7" i="343"/>
  <c r="I7" i="343"/>
  <c r="T6" i="343"/>
  <c r="AG5" i="343"/>
  <c r="S6" i="343"/>
  <c r="P6" i="343"/>
  <c r="O6" i="343"/>
  <c r="N6" i="343"/>
  <c r="M6" i="343"/>
  <c r="J6" i="343"/>
  <c r="I6" i="343"/>
  <c r="AH5" i="343"/>
  <c r="V6" i="343"/>
  <c r="AE5" i="343"/>
  <c r="Y5" i="343"/>
  <c r="W5" i="343"/>
  <c r="T5" i="343"/>
  <c r="S5" i="343"/>
  <c r="P5" i="343"/>
  <c r="N5" i="343"/>
  <c r="O5" i="343"/>
  <c r="M5" i="343"/>
  <c r="J5" i="343"/>
  <c r="I5" i="343"/>
  <c r="R54" i="342"/>
  <c r="L54" i="342"/>
  <c r="K54" i="342"/>
  <c r="H54" i="342"/>
  <c r="G54" i="342"/>
  <c r="F54" i="342"/>
  <c r="P33" i="342"/>
  <c r="E54" i="342"/>
  <c r="I54" i="342"/>
  <c r="T53" i="342"/>
  <c r="S53" i="342"/>
  <c r="O53" i="342"/>
  <c r="N53" i="342"/>
  <c r="M53" i="342"/>
  <c r="J53" i="342"/>
  <c r="I53" i="342"/>
  <c r="T52" i="342"/>
  <c r="S52" i="342"/>
  <c r="N52" i="342"/>
  <c r="O52" i="342"/>
  <c r="M52" i="342"/>
  <c r="J52" i="342"/>
  <c r="I52" i="342"/>
  <c r="T51" i="342"/>
  <c r="S51" i="342"/>
  <c r="P51" i="342"/>
  <c r="O51" i="342"/>
  <c r="N51" i="342"/>
  <c r="M51" i="342"/>
  <c r="J51" i="342"/>
  <c r="I51" i="342"/>
  <c r="T50" i="342"/>
  <c r="S50" i="342"/>
  <c r="P50" i="342"/>
  <c r="O50" i="342"/>
  <c r="N50" i="342"/>
  <c r="M50" i="342"/>
  <c r="J50" i="342"/>
  <c r="I50" i="342"/>
  <c r="T49" i="342"/>
  <c r="S49" i="342"/>
  <c r="P49" i="342"/>
  <c r="N49" i="342"/>
  <c r="O49" i="342"/>
  <c r="M49" i="342"/>
  <c r="J49" i="342"/>
  <c r="I49" i="342"/>
  <c r="T48" i="342"/>
  <c r="S48" i="342"/>
  <c r="P48" i="342"/>
  <c r="O48" i="342"/>
  <c r="N48" i="342"/>
  <c r="M48" i="342"/>
  <c r="J48" i="342"/>
  <c r="I48" i="342"/>
  <c r="T47" i="342"/>
  <c r="S47" i="342"/>
  <c r="P47" i="342"/>
  <c r="O47" i="342"/>
  <c r="N47" i="342"/>
  <c r="M47" i="342"/>
  <c r="J47" i="342"/>
  <c r="I47" i="342"/>
  <c r="T46" i="342"/>
  <c r="S46" i="342"/>
  <c r="P46" i="342"/>
  <c r="N46" i="342"/>
  <c r="O46" i="342"/>
  <c r="M46" i="342"/>
  <c r="J46" i="342"/>
  <c r="I46" i="342"/>
  <c r="T45" i="342"/>
  <c r="S45" i="342"/>
  <c r="P45" i="342"/>
  <c r="O45" i="342"/>
  <c r="N45" i="342"/>
  <c r="M45" i="342"/>
  <c r="J45" i="342"/>
  <c r="I45" i="342"/>
  <c r="T44" i="342"/>
  <c r="S44" i="342"/>
  <c r="P44" i="342"/>
  <c r="O44" i="342"/>
  <c r="N44" i="342"/>
  <c r="M44" i="342"/>
  <c r="J44" i="342"/>
  <c r="I44" i="342"/>
  <c r="T43" i="342"/>
  <c r="S43" i="342"/>
  <c r="P43" i="342"/>
  <c r="N43" i="342"/>
  <c r="O43" i="342"/>
  <c r="M43" i="342"/>
  <c r="J43" i="342"/>
  <c r="I43" i="342"/>
  <c r="T42" i="342"/>
  <c r="S42" i="342"/>
  <c r="P42" i="342"/>
  <c r="O42" i="342"/>
  <c r="N42" i="342"/>
  <c r="M42" i="342"/>
  <c r="J42" i="342"/>
  <c r="I42" i="342"/>
  <c r="T41" i="342"/>
  <c r="S41" i="342"/>
  <c r="P41" i="342"/>
  <c r="O41" i="342"/>
  <c r="N41" i="342"/>
  <c r="M41" i="342"/>
  <c r="J41" i="342"/>
  <c r="I41" i="342"/>
  <c r="T40" i="342"/>
  <c r="S40" i="342"/>
  <c r="P40" i="342"/>
  <c r="N40" i="342"/>
  <c r="O40" i="342"/>
  <c r="M40" i="342"/>
  <c r="J40" i="342"/>
  <c r="I40" i="342"/>
  <c r="T39" i="342"/>
  <c r="S39" i="342"/>
  <c r="P39" i="342"/>
  <c r="O39" i="342"/>
  <c r="N39" i="342"/>
  <c r="M39" i="342"/>
  <c r="J39" i="342"/>
  <c r="I39" i="342"/>
  <c r="T38" i="342"/>
  <c r="S38" i="342"/>
  <c r="P38" i="342"/>
  <c r="O38" i="342"/>
  <c r="N38" i="342"/>
  <c r="M38" i="342"/>
  <c r="J38" i="342"/>
  <c r="I38" i="342"/>
  <c r="T37" i="342"/>
  <c r="S37" i="342"/>
  <c r="P37" i="342"/>
  <c r="N37" i="342"/>
  <c r="O37" i="342"/>
  <c r="M37" i="342"/>
  <c r="J37" i="342"/>
  <c r="I37" i="342"/>
  <c r="T36" i="342"/>
  <c r="S36" i="342"/>
  <c r="P36" i="342"/>
  <c r="N36" i="342"/>
  <c r="O36" i="342"/>
  <c r="M36" i="342"/>
  <c r="J36" i="342"/>
  <c r="I36" i="342"/>
  <c r="T35" i="342"/>
  <c r="S35" i="342"/>
  <c r="P35" i="342"/>
  <c r="N35" i="342"/>
  <c r="O35" i="342"/>
  <c r="M35" i="342"/>
  <c r="J35" i="342"/>
  <c r="I35" i="342"/>
  <c r="T34" i="342"/>
  <c r="S34" i="342"/>
  <c r="P34" i="342"/>
  <c r="O34" i="342"/>
  <c r="J34" i="342"/>
  <c r="I34" i="342"/>
  <c r="T33" i="342"/>
  <c r="S33" i="342"/>
  <c r="N33" i="342"/>
  <c r="O33" i="342"/>
  <c r="M33" i="342"/>
  <c r="J33" i="342"/>
  <c r="I33" i="342"/>
  <c r="T32" i="342"/>
  <c r="S32" i="342"/>
  <c r="O32" i="342"/>
  <c r="N32" i="342"/>
  <c r="M32" i="342"/>
  <c r="J32" i="342"/>
  <c r="I32" i="342"/>
  <c r="T31" i="342"/>
  <c r="S31" i="342"/>
  <c r="O31" i="342"/>
  <c r="N31" i="342"/>
  <c r="M31" i="342"/>
  <c r="J31" i="342"/>
  <c r="I31" i="342"/>
  <c r="T30" i="342"/>
  <c r="S30" i="342"/>
  <c r="N30" i="342"/>
  <c r="O30" i="342"/>
  <c r="M30" i="342"/>
  <c r="J30" i="342"/>
  <c r="I30" i="342"/>
  <c r="T29" i="342"/>
  <c r="S29" i="342"/>
  <c r="O29" i="342"/>
  <c r="N29" i="342"/>
  <c r="M29" i="342"/>
  <c r="J29" i="342"/>
  <c r="I29" i="342"/>
  <c r="T28" i="342"/>
  <c r="S28" i="342"/>
  <c r="O28" i="342"/>
  <c r="N28" i="342"/>
  <c r="M28" i="342"/>
  <c r="J28" i="342"/>
  <c r="I28" i="342"/>
  <c r="T27" i="342"/>
  <c r="S27" i="342"/>
  <c r="N27" i="342"/>
  <c r="O27" i="342"/>
  <c r="M27" i="342"/>
  <c r="J27" i="342"/>
  <c r="I27" i="342"/>
  <c r="T26" i="342"/>
  <c r="S26" i="342"/>
  <c r="O26" i="342"/>
  <c r="N26" i="342"/>
  <c r="M26" i="342"/>
  <c r="J26" i="342"/>
  <c r="I26" i="342"/>
  <c r="T25" i="342"/>
  <c r="S25" i="342"/>
  <c r="O25" i="342"/>
  <c r="N25" i="342"/>
  <c r="M25" i="342"/>
  <c r="J25" i="342"/>
  <c r="I25" i="342"/>
  <c r="T24" i="342"/>
  <c r="S24" i="342"/>
  <c r="N24" i="342"/>
  <c r="O24" i="342"/>
  <c r="M24" i="342"/>
  <c r="J24" i="342"/>
  <c r="I24" i="342"/>
  <c r="T23" i="342"/>
  <c r="S23" i="342"/>
  <c r="O23" i="342"/>
  <c r="N23" i="342"/>
  <c r="M23" i="342"/>
  <c r="J23" i="342"/>
  <c r="I23" i="342"/>
  <c r="T22" i="342"/>
  <c r="S22" i="342"/>
  <c r="O22" i="342"/>
  <c r="N22" i="342"/>
  <c r="M22" i="342"/>
  <c r="J22" i="342"/>
  <c r="I22" i="342"/>
  <c r="T21" i="342"/>
  <c r="S21" i="342"/>
  <c r="N21" i="342"/>
  <c r="O21" i="342"/>
  <c r="M21" i="342"/>
  <c r="J21" i="342"/>
  <c r="I21" i="342"/>
  <c r="T20" i="342"/>
  <c r="S20" i="342"/>
  <c r="O20" i="342"/>
  <c r="J20" i="342"/>
  <c r="I20" i="342"/>
  <c r="T19" i="342"/>
  <c r="S19" i="342"/>
  <c r="P19" i="342"/>
  <c r="O19" i="342"/>
  <c r="N19" i="342"/>
  <c r="M19" i="342"/>
  <c r="J19" i="342"/>
  <c r="I19" i="342"/>
  <c r="T18" i="342"/>
  <c r="S18" i="342"/>
  <c r="P18" i="342"/>
  <c r="O18" i="342"/>
  <c r="N18" i="342"/>
  <c r="M18" i="342"/>
  <c r="J18" i="342"/>
  <c r="I18" i="342"/>
  <c r="T17" i="342"/>
  <c r="S17" i="342"/>
  <c r="P17" i="342"/>
  <c r="N17" i="342"/>
  <c r="O17" i="342"/>
  <c r="M17" i="342"/>
  <c r="J17" i="342"/>
  <c r="I17" i="342"/>
  <c r="T16" i="342"/>
  <c r="S16" i="342"/>
  <c r="P16" i="342"/>
  <c r="O16" i="342"/>
  <c r="N16" i="342"/>
  <c r="M16" i="342"/>
  <c r="J16" i="342"/>
  <c r="I16" i="342"/>
  <c r="T15" i="342"/>
  <c r="S15" i="342"/>
  <c r="P15" i="342"/>
  <c r="O15" i="342"/>
  <c r="N15" i="342"/>
  <c r="M15" i="342"/>
  <c r="J15" i="342"/>
  <c r="I15" i="342"/>
  <c r="T14" i="342"/>
  <c r="S14" i="342"/>
  <c r="P14" i="342"/>
  <c r="N14" i="342"/>
  <c r="O14" i="342"/>
  <c r="M14" i="342"/>
  <c r="J14" i="342"/>
  <c r="I14" i="342"/>
  <c r="T13" i="342"/>
  <c r="S13" i="342"/>
  <c r="P13" i="342"/>
  <c r="N13" i="342"/>
  <c r="O13" i="342"/>
  <c r="M13" i="342"/>
  <c r="J13" i="342"/>
  <c r="I13" i="342"/>
  <c r="T12" i="342"/>
  <c r="S12" i="342"/>
  <c r="P12" i="342"/>
  <c r="N12" i="342"/>
  <c r="O12" i="342"/>
  <c r="M12" i="342"/>
  <c r="J12" i="342"/>
  <c r="I12" i="342"/>
  <c r="T11" i="342"/>
  <c r="S11" i="342"/>
  <c r="P11" i="342"/>
  <c r="N11" i="342"/>
  <c r="O11" i="342"/>
  <c r="M11" i="342"/>
  <c r="J11" i="342"/>
  <c r="I11" i="342"/>
  <c r="T10" i="342"/>
  <c r="AC5" i="342"/>
  <c r="S10" i="342"/>
  <c r="P10" i="342"/>
  <c r="O10" i="342"/>
  <c r="N10" i="342"/>
  <c r="M10" i="342"/>
  <c r="J10" i="342"/>
  <c r="I10" i="342"/>
  <c r="T9" i="342"/>
  <c r="W5" i="342"/>
  <c r="S9" i="342"/>
  <c r="P9" i="342"/>
  <c r="O9" i="342"/>
  <c r="N9" i="342"/>
  <c r="M9" i="342"/>
  <c r="J9" i="342"/>
  <c r="I9" i="342"/>
  <c r="T8" i="342"/>
  <c r="S8" i="342"/>
  <c r="P8" i="342"/>
  <c r="N8" i="342"/>
  <c r="O8" i="342"/>
  <c r="M8" i="342"/>
  <c r="J8" i="342"/>
  <c r="I8" i="342"/>
  <c r="T7" i="342"/>
  <c r="Y5" i="342"/>
  <c r="S7" i="342"/>
  <c r="P7" i="342"/>
  <c r="O7" i="342"/>
  <c r="N7" i="342"/>
  <c r="M7" i="342"/>
  <c r="J7" i="342"/>
  <c r="I7" i="342"/>
  <c r="T6" i="342"/>
  <c r="AG5" i="342"/>
  <c r="S6" i="342"/>
  <c r="P6" i="342"/>
  <c r="O6" i="342"/>
  <c r="N6" i="342"/>
  <c r="M6" i="342"/>
  <c r="J6" i="342"/>
  <c r="I6" i="342"/>
  <c r="AH5" i="342"/>
  <c r="AF6" i="342"/>
  <c r="T5" i="342"/>
  <c r="AE5" i="342"/>
  <c r="S5" i="342"/>
  <c r="P5" i="342"/>
  <c r="N5" i="342"/>
  <c r="O5" i="342"/>
  <c r="M5" i="342"/>
  <c r="J5" i="342"/>
  <c r="I5" i="342"/>
  <c r="R54" i="341"/>
  <c r="L54" i="341"/>
  <c r="K54" i="341"/>
  <c r="H54" i="341"/>
  <c r="G54" i="341"/>
  <c r="I54" i="341"/>
  <c r="F54" i="341"/>
  <c r="J54" i="341"/>
  <c r="T54" i="341"/>
  <c r="E54" i="341"/>
  <c r="M54" i="341"/>
  <c r="T53" i="341"/>
  <c r="S53" i="341"/>
  <c r="P53" i="341"/>
  <c r="O53" i="341"/>
  <c r="N53" i="341"/>
  <c r="M53" i="341"/>
  <c r="J53" i="341"/>
  <c r="I53" i="341"/>
  <c r="T52" i="341"/>
  <c r="S52" i="341"/>
  <c r="P52" i="341"/>
  <c r="N52" i="341"/>
  <c r="O52" i="341"/>
  <c r="M52" i="341"/>
  <c r="J52" i="341"/>
  <c r="I52" i="341"/>
  <c r="T51" i="341"/>
  <c r="S51" i="341"/>
  <c r="P51" i="341"/>
  <c r="N51" i="341"/>
  <c r="O51" i="341"/>
  <c r="M51" i="341"/>
  <c r="J51" i="341"/>
  <c r="I51" i="341"/>
  <c r="T50" i="341"/>
  <c r="S50" i="341"/>
  <c r="P50" i="341"/>
  <c r="O50" i="341"/>
  <c r="N50" i="341"/>
  <c r="M50" i="341"/>
  <c r="J50" i="341"/>
  <c r="I50" i="341"/>
  <c r="T49" i="341"/>
  <c r="S49" i="341"/>
  <c r="P49" i="341"/>
  <c r="O49" i="341"/>
  <c r="N49" i="341"/>
  <c r="M49" i="341"/>
  <c r="J49" i="341"/>
  <c r="I49" i="341"/>
  <c r="T48" i="341"/>
  <c r="S48" i="341"/>
  <c r="P48" i="341"/>
  <c r="N48" i="341"/>
  <c r="O48" i="341"/>
  <c r="M48" i="341"/>
  <c r="J48" i="341"/>
  <c r="I48" i="341"/>
  <c r="T47" i="341"/>
  <c r="S47" i="341"/>
  <c r="P47" i="341"/>
  <c r="O47" i="341"/>
  <c r="N47" i="341"/>
  <c r="M47" i="341"/>
  <c r="J47" i="341"/>
  <c r="I47" i="341"/>
  <c r="T46" i="341"/>
  <c r="S46" i="341"/>
  <c r="P46" i="341"/>
  <c r="O46" i="341"/>
  <c r="N46" i="341"/>
  <c r="M46" i="341"/>
  <c r="J46" i="341"/>
  <c r="I46" i="341"/>
  <c r="T45" i="341"/>
  <c r="S45" i="341"/>
  <c r="P45" i="341"/>
  <c r="N45" i="341"/>
  <c r="O45" i="341"/>
  <c r="M45" i="341"/>
  <c r="J45" i="341"/>
  <c r="I45" i="341"/>
  <c r="T44" i="341"/>
  <c r="S44" i="341"/>
  <c r="P44" i="341"/>
  <c r="O44" i="341"/>
  <c r="N44" i="341"/>
  <c r="M44" i="341"/>
  <c r="J44" i="341"/>
  <c r="I44" i="341"/>
  <c r="T43" i="341"/>
  <c r="S43" i="341"/>
  <c r="P43" i="341"/>
  <c r="O43" i="341"/>
  <c r="N43" i="341"/>
  <c r="M43" i="341"/>
  <c r="J43" i="341"/>
  <c r="I43" i="341"/>
  <c r="T42" i="341"/>
  <c r="S42" i="341"/>
  <c r="P42" i="341"/>
  <c r="N42" i="341"/>
  <c r="O42" i="341"/>
  <c r="M42" i="341"/>
  <c r="J42" i="341"/>
  <c r="I42" i="341"/>
  <c r="T41" i="341"/>
  <c r="S41" i="341"/>
  <c r="P41" i="341"/>
  <c r="O41" i="341"/>
  <c r="N41" i="341"/>
  <c r="M41" i="341"/>
  <c r="J41" i="341"/>
  <c r="I41" i="341"/>
  <c r="T40" i="341"/>
  <c r="S40" i="341"/>
  <c r="P40" i="341"/>
  <c r="O40" i="341"/>
  <c r="N40" i="341"/>
  <c r="M40" i="341"/>
  <c r="J40" i="341"/>
  <c r="I40" i="341"/>
  <c r="T39" i="341"/>
  <c r="S39" i="341"/>
  <c r="P39" i="341"/>
  <c r="N39" i="341"/>
  <c r="O39" i="341"/>
  <c r="M39" i="341"/>
  <c r="J39" i="341"/>
  <c r="I39" i="341"/>
  <c r="T38" i="341"/>
  <c r="S38" i="341"/>
  <c r="P38" i="341"/>
  <c r="O38" i="341"/>
  <c r="N38" i="341"/>
  <c r="M38" i="341"/>
  <c r="J38" i="341"/>
  <c r="I38" i="341"/>
  <c r="T37" i="341"/>
  <c r="S37" i="341"/>
  <c r="P37" i="341"/>
  <c r="O37" i="341"/>
  <c r="N37" i="341"/>
  <c r="M37" i="341"/>
  <c r="J37" i="341"/>
  <c r="I37" i="341"/>
  <c r="T36" i="341"/>
  <c r="S36" i="341"/>
  <c r="P36" i="341"/>
  <c r="N36" i="341"/>
  <c r="O36" i="341"/>
  <c r="M36" i="341"/>
  <c r="J36" i="341"/>
  <c r="I36" i="341"/>
  <c r="T35" i="341"/>
  <c r="S35" i="341"/>
  <c r="P35" i="341"/>
  <c r="O35" i="341"/>
  <c r="N35" i="341"/>
  <c r="M35" i="341"/>
  <c r="J35" i="341"/>
  <c r="I35" i="341"/>
  <c r="T34" i="341"/>
  <c r="S34" i="341"/>
  <c r="P34" i="341"/>
  <c r="O34" i="341"/>
  <c r="J34" i="341"/>
  <c r="I34" i="341"/>
  <c r="T33" i="341"/>
  <c r="S33" i="341"/>
  <c r="P33" i="341"/>
  <c r="N33" i="341"/>
  <c r="O33" i="341"/>
  <c r="M33" i="341"/>
  <c r="J33" i="341"/>
  <c r="I33" i="341"/>
  <c r="T32" i="341"/>
  <c r="S32" i="341"/>
  <c r="P32" i="341"/>
  <c r="N32" i="341"/>
  <c r="O32" i="341"/>
  <c r="M32" i="341"/>
  <c r="J32" i="341"/>
  <c r="I32" i="341"/>
  <c r="T31" i="341"/>
  <c r="S31" i="341"/>
  <c r="P31" i="341"/>
  <c r="N31" i="341"/>
  <c r="O31" i="341"/>
  <c r="M31" i="341"/>
  <c r="J31" i="341"/>
  <c r="I31" i="341"/>
  <c r="T30" i="341"/>
  <c r="S30" i="341"/>
  <c r="P30" i="341"/>
  <c r="N30" i="341"/>
  <c r="O30" i="341"/>
  <c r="M30" i="341"/>
  <c r="J30" i="341"/>
  <c r="I30" i="341"/>
  <c r="T29" i="341"/>
  <c r="S29" i="341"/>
  <c r="P29" i="341"/>
  <c r="N29" i="341"/>
  <c r="O29" i="341"/>
  <c r="M29" i="341"/>
  <c r="J29" i="341"/>
  <c r="I29" i="341"/>
  <c r="T28" i="341"/>
  <c r="S28" i="341"/>
  <c r="P28" i="341"/>
  <c r="N28" i="341"/>
  <c r="O28" i="341"/>
  <c r="M28" i="341"/>
  <c r="J28" i="341"/>
  <c r="I28" i="341"/>
  <c r="T27" i="341"/>
  <c r="S27" i="341"/>
  <c r="P27" i="341"/>
  <c r="N27" i="341"/>
  <c r="O27" i="341"/>
  <c r="M27" i="341"/>
  <c r="J27" i="341"/>
  <c r="I27" i="341"/>
  <c r="T26" i="341"/>
  <c r="S26" i="341"/>
  <c r="P26" i="341"/>
  <c r="N26" i="341"/>
  <c r="O26" i="341"/>
  <c r="M26" i="341"/>
  <c r="J26" i="341"/>
  <c r="I26" i="341"/>
  <c r="T25" i="341"/>
  <c r="S25" i="341"/>
  <c r="P25" i="341"/>
  <c r="N25" i="341"/>
  <c r="O25" i="341"/>
  <c r="M25" i="341"/>
  <c r="J25" i="341"/>
  <c r="I25" i="341"/>
  <c r="T24" i="341"/>
  <c r="S24" i="341"/>
  <c r="P24" i="341"/>
  <c r="N24" i="341"/>
  <c r="O24" i="341"/>
  <c r="M24" i="341"/>
  <c r="J24" i="341"/>
  <c r="I24" i="341"/>
  <c r="T23" i="341"/>
  <c r="S23" i="341"/>
  <c r="P23" i="341"/>
  <c r="N23" i="341"/>
  <c r="O23" i="341"/>
  <c r="M23" i="341"/>
  <c r="J23" i="341"/>
  <c r="I23" i="341"/>
  <c r="T22" i="341"/>
  <c r="S22" i="341"/>
  <c r="P22" i="341"/>
  <c r="N22" i="341"/>
  <c r="O22" i="341"/>
  <c r="M22" i="341"/>
  <c r="J22" i="341"/>
  <c r="I22" i="341"/>
  <c r="T21" i="341"/>
  <c r="S21" i="341"/>
  <c r="P21" i="341"/>
  <c r="N21" i="341"/>
  <c r="O21" i="341"/>
  <c r="M21" i="341"/>
  <c r="J21" i="341"/>
  <c r="I21" i="341"/>
  <c r="T20" i="341"/>
  <c r="S20" i="341"/>
  <c r="P20" i="341"/>
  <c r="O20" i="341"/>
  <c r="J20" i="341"/>
  <c r="I20" i="341"/>
  <c r="T19" i="341"/>
  <c r="S19" i="341"/>
  <c r="P19" i="341"/>
  <c r="O19" i="341"/>
  <c r="N19" i="341"/>
  <c r="M19" i="341"/>
  <c r="J19" i="341"/>
  <c r="I19" i="341"/>
  <c r="T18" i="341"/>
  <c r="S18" i="341"/>
  <c r="P18" i="341"/>
  <c r="O18" i="341"/>
  <c r="N18" i="341"/>
  <c r="M18" i="341"/>
  <c r="J18" i="341"/>
  <c r="I18" i="341"/>
  <c r="T17" i="341"/>
  <c r="S17" i="341"/>
  <c r="P17" i="341"/>
  <c r="O17" i="341"/>
  <c r="N17" i="341"/>
  <c r="M17" i="341"/>
  <c r="J17" i="341"/>
  <c r="I17" i="341"/>
  <c r="T16" i="341"/>
  <c r="S16" i="341"/>
  <c r="P16" i="341"/>
  <c r="O16" i="341"/>
  <c r="N16" i="341"/>
  <c r="M16" i="341"/>
  <c r="J16" i="341"/>
  <c r="I16" i="341"/>
  <c r="T15" i="341"/>
  <c r="S15" i="341"/>
  <c r="P15" i="341"/>
  <c r="O15" i="341"/>
  <c r="N15" i="341"/>
  <c r="M15" i="341"/>
  <c r="J15" i="341"/>
  <c r="I15" i="341"/>
  <c r="T14" i="341"/>
  <c r="S14" i="341"/>
  <c r="P14" i="341"/>
  <c r="O14" i="341"/>
  <c r="N14" i="341"/>
  <c r="M14" i="341"/>
  <c r="J14" i="341"/>
  <c r="I14" i="341"/>
  <c r="T13" i="341"/>
  <c r="S13" i="341"/>
  <c r="P13" i="341"/>
  <c r="O13" i="341"/>
  <c r="N13" i="341"/>
  <c r="M13" i="341"/>
  <c r="J13" i="341"/>
  <c r="I13" i="341"/>
  <c r="T12" i="341"/>
  <c r="S12" i="341"/>
  <c r="P12" i="341"/>
  <c r="O12" i="341"/>
  <c r="N12" i="341"/>
  <c r="M12" i="341"/>
  <c r="J12" i="341"/>
  <c r="I12" i="341"/>
  <c r="T11" i="341"/>
  <c r="S11" i="341"/>
  <c r="P11" i="341"/>
  <c r="O11" i="341"/>
  <c r="N11" i="341"/>
  <c r="M11" i="341"/>
  <c r="J11" i="341"/>
  <c r="I11" i="341"/>
  <c r="T10" i="341"/>
  <c r="S10" i="341"/>
  <c r="P10" i="341"/>
  <c r="O10" i="341"/>
  <c r="N10" i="341"/>
  <c r="M10" i="341"/>
  <c r="J10" i="341"/>
  <c r="I10" i="341"/>
  <c r="T9" i="341"/>
  <c r="W5" i="341"/>
  <c r="S9" i="341"/>
  <c r="P9" i="341"/>
  <c r="O9" i="341"/>
  <c r="N9" i="341"/>
  <c r="M9" i="341"/>
  <c r="J9" i="341"/>
  <c r="I9" i="341"/>
  <c r="T8" i="341"/>
  <c r="S8" i="341"/>
  <c r="P8" i="341"/>
  <c r="O8" i="341"/>
  <c r="N8" i="341"/>
  <c r="M8" i="341"/>
  <c r="J8" i="341"/>
  <c r="I8" i="341"/>
  <c r="T7" i="341"/>
  <c r="Y5" i="341"/>
  <c r="S7" i="341"/>
  <c r="P7" i="341"/>
  <c r="O7" i="341"/>
  <c r="N7" i="341"/>
  <c r="M7" i="341"/>
  <c r="J7" i="341"/>
  <c r="I7" i="341"/>
  <c r="AF6" i="341"/>
  <c r="AB6" i="341"/>
  <c r="Z6" i="341"/>
  <c r="V6" i="341"/>
  <c r="T6" i="341"/>
  <c r="S6" i="341"/>
  <c r="P6" i="341"/>
  <c r="N6" i="341"/>
  <c r="O6" i="341"/>
  <c r="M6" i="341"/>
  <c r="J6" i="341"/>
  <c r="I6" i="341"/>
  <c r="AH5" i="341"/>
  <c r="AD6" i="341"/>
  <c r="AG5" i="341"/>
  <c r="AC5" i="341"/>
  <c r="T5" i="341"/>
  <c r="AE5" i="341"/>
  <c r="S5" i="341"/>
  <c r="P5" i="341"/>
  <c r="N5" i="341"/>
  <c r="O5" i="341"/>
  <c r="M5" i="341"/>
  <c r="J5" i="341"/>
  <c r="I5" i="341"/>
  <c r="R54" i="340"/>
  <c r="L54" i="340"/>
  <c r="N54" i="340"/>
  <c r="O54" i="340"/>
  <c r="K54" i="340"/>
  <c r="J54" i="340"/>
  <c r="H54" i="340"/>
  <c r="G54" i="340"/>
  <c r="F54" i="340"/>
  <c r="P53" i="340"/>
  <c r="T54" i="340"/>
  <c r="E54" i="340"/>
  <c r="M54" i="340"/>
  <c r="T53" i="340"/>
  <c r="S53" i="340"/>
  <c r="N53" i="340"/>
  <c r="O53" i="340"/>
  <c r="M53" i="340"/>
  <c r="J53" i="340"/>
  <c r="I53" i="340"/>
  <c r="T52" i="340"/>
  <c r="S52" i="340"/>
  <c r="N52" i="340"/>
  <c r="O52" i="340"/>
  <c r="M52" i="340"/>
  <c r="J52" i="340"/>
  <c r="I52" i="340"/>
  <c r="T51" i="340"/>
  <c r="S51" i="340"/>
  <c r="O51" i="340"/>
  <c r="N51" i="340"/>
  <c r="M51" i="340"/>
  <c r="J51" i="340"/>
  <c r="I51" i="340"/>
  <c r="T50" i="340"/>
  <c r="S50" i="340"/>
  <c r="O50" i="340"/>
  <c r="N50" i="340"/>
  <c r="M50" i="340"/>
  <c r="J50" i="340"/>
  <c r="I50" i="340"/>
  <c r="T49" i="340"/>
  <c r="S49" i="340"/>
  <c r="P49" i="340"/>
  <c r="N49" i="340"/>
  <c r="O49" i="340"/>
  <c r="M49" i="340"/>
  <c r="J49" i="340"/>
  <c r="I49" i="340"/>
  <c r="T48" i="340"/>
  <c r="S48" i="340"/>
  <c r="P48" i="340"/>
  <c r="O48" i="340"/>
  <c r="N48" i="340"/>
  <c r="M48" i="340"/>
  <c r="J48" i="340"/>
  <c r="I48" i="340"/>
  <c r="T47" i="340"/>
  <c r="S47" i="340"/>
  <c r="P47" i="340"/>
  <c r="O47" i="340"/>
  <c r="N47" i="340"/>
  <c r="M47" i="340"/>
  <c r="J47" i="340"/>
  <c r="I47" i="340"/>
  <c r="T46" i="340"/>
  <c r="S46" i="340"/>
  <c r="P46" i="340"/>
  <c r="N46" i="340"/>
  <c r="O46" i="340"/>
  <c r="M46" i="340"/>
  <c r="J46" i="340"/>
  <c r="I46" i="340"/>
  <c r="T45" i="340"/>
  <c r="S45" i="340"/>
  <c r="P45" i="340"/>
  <c r="O45" i="340"/>
  <c r="N45" i="340"/>
  <c r="M45" i="340"/>
  <c r="J45" i="340"/>
  <c r="I45" i="340"/>
  <c r="T44" i="340"/>
  <c r="S44" i="340"/>
  <c r="P44" i="340"/>
  <c r="O44" i="340"/>
  <c r="N44" i="340"/>
  <c r="M44" i="340"/>
  <c r="J44" i="340"/>
  <c r="I44" i="340"/>
  <c r="T43" i="340"/>
  <c r="S43" i="340"/>
  <c r="P43" i="340"/>
  <c r="N43" i="340"/>
  <c r="O43" i="340"/>
  <c r="M43" i="340"/>
  <c r="J43" i="340"/>
  <c r="I43" i="340"/>
  <c r="T42" i="340"/>
  <c r="S42" i="340"/>
  <c r="P42" i="340"/>
  <c r="O42" i="340"/>
  <c r="N42" i="340"/>
  <c r="M42" i="340"/>
  <c r="J42" i="340"/>
  <c r="I42" i="340"/>
  <c r="T41" i="340"/>
  <c r="S41" i="340"/>
  <c r="P41" i="340"/>
  <c r="O41" i="340"/>
  <c r="N41" i="340"/>
  <c r="M41" i="340"/>
  <c r="J41" i="340"/>
  <c r="I41" i="340"/>
  <c r="T40" i="340"/>
  <c r="S40" i="340"/>
  <c r="P40" i="340"/>
  <c r="N40" i="340"/>
  <c r="O40" i="340"/>
  <c r="M40" i="340"/>
  <c r="J40" i="340"/>
  <c r="I40" i="340"/>
  <c r="T39" i="340"/>
  <c r="S39" i="340"/>
  <c r="P39" i="340"/>
  <c r="O39" i="340"/>
  <c r="N39" i="340"/>
  <c r="M39" i="340"/>
  <c r="J39" i="340"/>
  <c r="I39" i="340"/>
  <c r="T38" i="340"/>
  <c r="S38" i="340"/>
  <c r="P38" i="340"/>
  <c r="O38" i="340"/>
  <c r="N38" i="340"/>
  <c r="M38" i="340"/>
  <c r="J38" i="340"/>
  <c r="I38" i="340"/>
  <c r="T37" i="340"/>
  <c r="S37" i="340"/>
  <c r="P37" i="340"/>
  <c r="N37" i="340"/>
  <c r="O37" i="340"/>
  <c r="M37" i="340"/>
  <c r="J37" i="340"/>
  <c r="I37" i="340"/>
  <c r="T36" i="340"/>
  <c r="S36" i="340"/>
  <c r="P36" i="340"/>
  <c r="O36" i="340"/>
  <c r="N36" i="340"/>
  <c r="M36" i="340"/>
  <c r="J36" i="340"/>
  <c r="I36" i="340"/>
  <c r="T35" i="340"/>
  <c r="S35" i="340"/>
  <c r="P35" i="340"/>
  <c r="O35" i="340"/>
  <c r="N35" i="340"/>
  <c r="M35" i="340"/>
  <c r="J35" i="340"/>
  <c r="I35" i="340"/>
  <c r="T34" i="340"/>
  <c r="S34" i="340"/>
  <c r="P34" i="340"/>
  <c r="O34" i="340"/>
  <c r="J34" i="340"/>
  <c r="I34" i="340"/>
  <c r="T33" i="340"/>
  <c r="S33" i="340"/>
  <c r="P33" i="340"/>
  <c r="O33" i="340"/>
  <c r="N33" i="340"/>
  <c r="M33" i="340"/>
  <c r="J33" i="340"/>
  <c r="I33" i="340"/>
  <c r="T32" i="340"/>
  <c r="S32" i="340"/>
  <c r="P32" i="340"/>
  <c r="O32" i="340"/>
  <c r="N32" i="340"/>
  <c r="M32" i="340"/>
  <c r="J32" i="340"/>
  <c r="I32" i="340"/>
  <c r="T31" i="340"/>
  <c r="S31" i="340"/>
  <c r="P31" i="340"/>
  <c r="O31" i="340"/>
  <c r="N31" i="340"/>
  <c r="M31" i="340"/>
  <c r="J31" i="340"/>
  <c r="I31" i="340"/>
  <c r="T30" i="340"/>
  <c r="S30" i="340"/>
  <c r="P30" i="340"/>
  <c r="O30" i="340"/>
  <c r="N30" i="340"/>
  <c r="M30" i="340"/>
  <c r="J30" i="340"/>
  <c r="I30" i="340"/>
  <c r="T29" i="340"/>
  <c r="S29" i="340"/>
  <c r="P29" i="340"/>
  <c r="O29" i="340"/>
  <c r="N29" i="340"/>
  <c r="M29" i="340"/>
  <c r="J29" i="340"/>
  <c r="I29" i="340"/>
  <c r="T28" i="340"/>
  <c r="S28" i="340"/>
  <c r="P28" i="340"/>
  <c r="O28" i="340"/>
  <c r="N28" i="340"/>
  <c r="M28" i="340"/>
  <c r="J28" i="340"/>
  <c r="I28" i="340"/>
  <c r="T27" i="340"/>
  <c r="S27" i="340"/>
  <c r="P27" i="340"/>
  <c r="O27" i="340"/>
  <c r="N27" i="340"/>
  <c r="M27" i="340"/>
  <c r="J27" i="340"/>
  <c r="I27" i="340"/>
  <c r="T26" i="340"/>
  <c r="S26" i="340"/>
  <c r="P26" i="340"/>
  <c r="O26" i="340"/>
  <c r="N26" i="340"/>
  <c r="M26" i="340"/>
  <c r="J26" i="340"/>
  <c r="I26" i="340"/>
  <c r="T25" i="340"/>
  <c r="S25" i="340"/>
  <c r="P25" i="340"/>
  <c r="O25" i="340"/>
  <c r="N25" i="340"/>
  <c r="M25" i="340"/>
  <c r="J25" i="340"/>
  <c r="I25" i="340"/>
  <c r="T24" i="340"/>
  <c r="S24" i="340"/>
  <c r="P24" i="340"/>
  <c r="O24" i="340"/>
  <c r="N24" i="340"/>
  <c r="M24" i="340"/>
  <c r="J24" i="340"/>
  <c r="I24" i="340"/>
  <c r="T23" i="340"/>
  <c r="S23" i="340"/>
  <c r="P23" i="340"/>
  <c r="O23" i="340"/>
  <c r="N23" i="340"/>
  <c r="M23" i="340"/>
  <c r="J23" i="340"/>
  <c r="I23" i="340"/>
  <c r="T22" i="340"/>
  <c r="S22" i="340"/>
  <c r="P22" i="340"/>
  <c r="O22" i="340"/>
  <c r="N22" i="340"/>
  <c r="M22" i="340"/>
  <c r="J22" i="340"/>
  <c r="I22" i="340"/>
  <c r="T21" i="340"/>
  <c r="S21" i="340"/>
  <c r="P21" i="340"/>
  <c r="O21" i="340"/>
  <c r="N21" i="340"/>
  <c r="M21" i="340"/>
  <c r="J21" i="340"/>
  <c r="I21" i="340"/>
  <c r="T20" i="340"/>
  <c r="S20" i="340"/>
  <c r="P20" i="340"/>
  <c r="O20" i="340"/>
  <c r="J20" i="340"/>
  <c r="I20" i="340"/>
  <c r="T19" i="340"/>
  <c r="S19" i="340"/>
  <c r="P19" i="340"/>
  <c r="O19" i="340"/>
  <c r="N19" i="340"/>
  <c r="M19" i="340"/>
  <c r="J19" i="340"/>
  <c r="I19" i="340"/>
  <c r="T18" i="340"/>
  <c r="S18" i="340"/>
  <c r="P18" i="340"/>
  <c r="O18" i="340"/>
  <c r="N18" i="340"/>
  <c r="M18" i="340"/>
  <c r="J18" i="340"/>
  <c r="I18" i="340"/>
  <c r="T17" i="340"/>
  <c r="S17" i="340"/>
  <c r="P17" i="340"/>
  <c r="O17" i="340"/>
  <c r="N17" i="340"/>
  <c r="M17" i="340"/>
  <c r="J17" i="340"/>
  <c r="I17" i="340"/>
  <c r="T16" i="340"/>
  <c r="S16" i="340"/>
  <c r="P16" i="340"/>
  <c r="O16" i="340"/>
  <c r="N16" i="340"/>
  <c r="M16" i="340"/>
  <c r="J16" i="340"/>
  <c r="I16" i="340"/>
  <c r="T15" i="340"/>
  <c r="S15" i="340"/>
  <c r="P15" i="340"/>
  <c r="O15" i="340"/>
  <c r="N15" i="340"/>
  <c r="M15" i="340"/>
  <c r="J15" i="340"/>
  <c r="I15" i="340"/>
  <c r="T14" i="340"/>
  <c r="S14" i="340"/>
  <c r="P14" i="340"/>
  <c r="O14" i="340"/>
  <c r="N14" i="340"/>
  <c r="M14" i="340"/>
  <c r="J14" i="340"/>
  <c r="I14" i="340"/>
  <c r="T13" i="340"/>
  <c r="S13" i="340"/>
  <c r="P13" i="340"/>
  <c r="O13" i="340"/>
  <c r="N13" i="340"/>
  <c r="M13" i="340"/>
  <c r="J13" i="340"/>
  <c r="I13" i="340"/>
  <c r="T12" i="340"/>
  <c r="S12" i="340"/>
  <c r="P12" i="340"/>
  <c r="O12" i="340"/>
  <c r="N12" i="340"/>
  <c r="M12" i="340"/>
  <c r="J12" i="340"/>
  <c r="I12" i="340"/>
  <c r="T11" i="340"/>
  <c r="S11" i="340"/>
  <c r="P11" i="340"/>
  <c r="O11" i="340"/>
  <c r="N11" i="340"/>
  <c r="M11" i="340"/>
  <c r="J11" i="340"/>
  <c r="I11" i="340"/>
  <c r="T10" i="340"/>
  <c r="S10" i="340"/>
  <c r="P10" i="340"/>
  <c r="O10" i="340"/>
  <c r="N10" i="340"/>
  <c r="M10" i="340"/>
  <c r="J10" i="340"/>
  <c r="I10" i="340"/>
  <c r="T9" i="340"/>
  <c r="S9" i="340"/>
  <c r="P9" i="340"/>
  <c r="O9" i="340"/>
  <c r="N9" i="340"/>
  <c r="M9" i="340"/>
  <c r="J9" i="340"/>
  <c r="I9" i="340"/>
  <c r="T8" i="340"/>
  <c r="S8" i="340"/>
  <c r="P8" i="340"/>
  <c r="O8" i="340"/>
  <c r="N8" i="340"/>
  <c r="M8" i="340"/>
  <c r="J8" i="340"/>
  <c r="I8" i="340"/>
  <c r="T7" i="340"/>
  <c r="S7" i="340"/>
  <c r="P7" i="340"/>
  <c r="O7" i="340"/>
  <c r="N7" i="340"/>
  <c r="M7" i="340"/>
  <c r="J7" i="340"/>
  <c r="I7" i="340"/>
  <c r="T6" i="340"/>
  <c r="S6" i="340"/>
  <c r="P6" i="340"/>
  <c r="O6" i="340"/>
  <c r="N6" i="340"/>
  <c r="M6" i="340"/>
  <c r="J6" i="340"/>
  <c r="I6" i="340"/>
  <c r="AH5" i="340"/>
  <c r="AF6" i="340"/>
  <c r="AH6" i="340"/>
  <c r="AG5" i="340"/>
  <c r="AC5" i="340"/>
  <c r="Y5" i="340"/>
  <c r="W5" i="340"/>
  <c r="AI5" i="340"/>
  <c r="T5" i="340"/>
  <c r="AE5" i="340"/>
  <c r="S5" i="340"/>
  <c r="P5" i="340"/>
  <c r="N5" i="340"/>
  <c r="O5" i="340"/>
  <c r="M5" i="340"/>
  <c r="J5" i="340"/>
  <c r="I5" i="340"/>
  <c r="R54" i="339"/>
  <c r="L54" i="339"/>
  <c r="K54" i="339"/>
  <c r="M54" i="339"/>
  <c r="H54" i="339"/>
  <c r="J54" i="339"/>
  <c r="G54" i="339"/>
  <c r="F54" i="339"/>
  <c r="N54" i="339"/>
  <c r="O54" i="339"/>
  <c r="T54" i="339"/>
  <c r="E54" i="339"/>
  <c r="I54" i="339"/>
  <c r="T53" i="339"/>
  <c r="S53" i="339"/>
  <c r="P53" i="339"/>
  <c r="O53" i="339"/>
  <c r="N53" i="339"/>
  <c r="M53" i="339"/>
  <c r="J53" i="339"/>
  <c r="I53" i="339"/>
  <c r="T52" i="339"/>
  <c r="S52" i="339"/>
  <c r="P52" i="339"/>
  <c r="N52" i="339"/>
  <c r="O52" i="339"/>
  <c r="M52" i="339"/>
  <c r="J52" i="339"/>
  <c r="I52" i="339"/>
  <c r="T51" i="339"/>
  <c r="S51" i="339"/>
  <c r="P51" i="339"/>
  <c r="N51" i="339"/>
  <c r="O51" i="339"/>
  <c r="M51" i="339"/>
  <c r="J51" i="339"/>
  <c r="I51" i="339"/>
  <c r="T50" i="339"/>
  <c r="S50" i="339"/>
  <c r="P50" i="339"/>
  <c r="O50" i="339"/>
  <c r="N50" i="339"/>
  <c r="M50" i="339"/>
  <c r="J50" i="339"/>
  <c r="I50" i="339"/>
  <c r="T49" i="339"/>
  <c r="S49" i="339"/>
  <c r="P49" i="339"/>
  <c r="O49" i="339"/>
  <c r="N49" i="339"/>
  <c r="M49" i="339"/>
  <c r="J49" i="339"/>
  <c r="I49" i="339"/>
  <c r="T48" i="339"/>
  <c r="S48" i="339"/>
  <c r="P48" i="339"/>
  <c r="O48" i="339"/>
  <c r="N48" i="339"/>
  <c r="M48" i="339"/>
  <c r="J48" i="339"/>
  <c r="I48" i="339"/>
  <c r="T47" i="339"/>
  <c r="S47" i="339"/>
  <c r="P47" i="339"/>
  <c r="O47" i="339"/>
  <c r="N47" i="339"/>
  <c r="M47" i="339"/>
  <c r="J47" i="339"/>
  <c r="I47" i="339"/>
  <c r="T46" i="339"/>
  <c r="S46" i="339"/>
  <c r="P46" i="339"/>
  <c r="O46" i="339"/>
  <c r="N46" i="339"/>
  <c r="M46" i="339"/>
  <c r="J46" i="339"/>
  <c r="I46" i="339"/>
  <c r="T45" i="339"/>
  <c r="S45" i="339"/>
  <c r="P45" i="339"/>
  <c r="O45" i="339"/>
  <c r="N45" i="339"/>
  <c r="M45" i="339"/>
  <c r="J45" i="339"/>
  <c r="I45" i="339"/>
  <c r="T44" i="339"/>
  <c r="S44" i="339"/>
  <c r="P44" i="339"/>
  <c r="O44" i="339"/>
  <c r="N44" i="339"/>
  <c r="M44" i="339"/>
  <c r="J44" i="339"/>
  <c r="I44" i="339"/>
  <c r="T43" i="339"/>
  <c r="S43" i="339"/>
  <c r="P43" i="339"/>
  <c r="O43" i="339"/>
  <c r="N43" i="339"/>
  <c r="M43" i="339"/>
  <c r="J43" i="339"/>
  <c r="I43" i="339"/>
  <c r="T42" i="339"/>
  <c r="S42" i="339"/>
  <c r="P42" i="339"/>
  <c r="O42" i="339"/>
  <c r="N42" i="339"/>
  <c r="M42" i="339"/>
  <c r="J42" i="339"/>
  <c r="I42" i="339"/>
  <c r="T41" i="339"/>
  <c r="S41" i="339"/>
  <c r="P41" i="339"/>
  <c r="O41" i="339"/>
  <c r="N41" i="339"/>
  <c r="M41" i="339"/>
  <c r="J41" i="339"/>
  <c r="I41" i="339"/>
  <c r="T40" i="339"/>
  <c r="S40" i="339"/>
  <c r="P40" i="339"/>
  <c r="O40" i="339"/>
  <c r="N40" i="339"/>
  <c r="M40" i="339"/>
  <c r="J40" i="339"/>
  <c r="I40" i="339"/>
  <c r="T39" i="339"/>
  <c r="S39" i="339"/>
  <c r="P39" i="339"/>
  <c r="O39" i="339"/>
  <c r="N39" i="339"/>
  <c r="M39" i="339"/>
  <c r="J39" i="339"/>
  <c r="I39" i="339"/>
  <c r="T38" i="339"/>
  <c r="S38" i="339"/>
  <c r="P38" i="339"/>
  <c r="O38" i="339"/>
  <c r="N38" i="339"/>
  <c r="M38" i="339"/>
  <c r="J38" i="339"/>
  <c r="I38" i="339"/>
  <c r="T37" i="339"/>
  <c r="S37" i="339"/>
  <c r="P37" i="339"/>
  <c r="O37" i="339"/>
  <c r="N37" i="339"/>
  <c r="M37" i="339"/>
  <c r="J37" i="339"/>
  <c r="I37" i="339"/>
  <c r="T36" i="339"/>
  <c r="S36" i="339"/>
  <c r="P36" i="339"/>
  <c r="O36" i="339"/>
  <c r="N36" i="339"/>
  <c r="M36" i="339"/>
  <c r="J36" i="339"/>
  <c r="I36" i="339"/>
  <c r="T35" i="339"/>
  <c r="S35" i="339"/>
  <c r="P35" i="339"/>
  <c r="O35" i="339"/>
  <c r="N35" i="339"/>
  <c r="M35" i="339"/>
  <c r="J35" i="339"/>
  <c r="I35" i="339"/>
  <c r="T34" i="339"/>
  <c r="S34" i="339"/>
  <c r="P34" i="339"/>
  <c r="O34" i="339"/>
  <c r="J34" i="339"/>
  <c r="I34" i="339"/>
  <c r="T33" i="339"/>
  <c r="S33" i="339"/>
  <c r="P33" i="339"/>
  <c r="N33" i="339"/>
  <c r="O33" i="339"/>
  <c r="M33" i="339"/>
  <c r="J33" i="339"/>
  <c r="I33" i="339"/>
  <c r="T32" i="339"/>
  <c r="S32" i="339"/>
  <c r="P32" i="339"/>
  <c r="N32" i="339"/>
  <c r="O32" i="339"/>
  <c r="M32" i="339"/>
  <c r="J32" i="339"/>
  <c r="I32" i="339"/>
  <c r="T31" i="339"/>
  <c r="S31" i="339"/>
  <c r="P31" i="339"/>
  <c r="N31" i="339"/>
  <c r="O31" i="339"/>
  <c r="M31" i="339"/>
  <c r="J31" i="339"/>
  <c r="I31" i="339"/>
  <c r="T30" i="339"/>
  <c r="S30" i="339"/>
  <c r="P30" i="339"/>
  <c r="N30" i="339"/>
  <c r="O30" i="339"/>
  <c r="M30" i="339"/>
  <c r="J30" i="339"/>
  <c r="I30" i="339"/>
  <c r="T29" i="339"/>
  <c r="S29" i="339"/>
  <c r="P29" i="339"/>
  <c r="N29" i="339"/>
  <c r="O29" i="339"/>
  <c r="M29" i="339"/>
  <c r="J29" i="339"/>
  <c r="I29" i="339"/>
  <c r="T28" i="339"/>
  <c r="S28" i="339"/>
  <c r="P28" i="339"/>
  <c r="N28" i="339"/>
  <c r="O28" i="339"/>
  <c r="M28" i="339"/>
  <c r="J28" i="339"/>
  <c r="I28" i="339"/>
  <c r="T27" i="339"/>
  <c r="S27" i="339"/>
  <c r="P27" i="339"/>
  <c r="N27" i="339"/>
  <c r="O27" i="339"/>
  <c r="M27" i="339"/>
  <c r="J27" i="339"/>
  <c r="I27" i="339"/>
  <c r="T26" i="339"/>
  <c r="S26" i="339"/>
  <c r="P26" i="339"/>
  <c r="N26" i="339"/>
  <c r="O26" i="339"/>
  <c r="M26" i="339"/>
  <c r="J26" i="339"/>
  <c r="I26" i="339"/>
  <c r="T25" i="339"/>
  <c r="S25" i="339"/>
  <c r="P25" i="339"/>
  <c r="N25" i="339"/>
  <c r="O25" i="339"/>
  <c r="M25" i="339"/>
  <c r="J25" i="339"/>
  <c r="I25" i="339"/>
  <c r="T24" i="339"/>
  <c r="S24" i="339"/>
  <c r="P24" i="339"/>
  <c r="N24" i="339"/>
  <c r="O24" i="339"/>
  <c r="M24" i="339"/>
  <c r="J24" i="339"/>
  <c r="I24" i="339"/>
  <c r="T23" i="339"/>
  <c r="S23" i="339"/>
  <c r="P23" i="339"/>
  <c r="N23" i="339"/>
  <c r="O23" i="339"/>
  <c r="M23" i="339"/>
  <c r="J23" i="339"/>
  <c r="I23" i="339"/>
  <c r="T22" i="339"/>
  <c r="S22" i="339"/>
  <c r="P22" i="339"/>
  <c r="N22" i="339"/>
  <c r="O22" i="339"/>
  <c r="M22" i="339"/>
  <c r="J22" i="339"/>
  <c r="I22" i="339"/>
  <c r="T21" i="339"/>
  <c r="S21" i="339"/>
  <c r="P21" i="339"/>
  <c r="N21" i="339"/>
  <c r="O21" i="339"/>
  <c r="M21" i="339"/>
  <c r="J21" i="339"/>
  <c r="I21" i="339"/>
  <c r="T20" i="339"/>
  <c r="AC5" i="339"/>
  <c r="S20" i="339"/>
  <c r="P20" i="339"/>
  <c r="O20" i="339"/>
  <c r="J20" i="339"/>
  <c r="I20" i="339"/>
  <c r="T19" i="339"/>
  <c r="S19" i="339"/>
  <c r="P19" i="339"/>
  <c r="N19" i="339"/>
  <c r="O19" i="339"/>
  <c r="M19" i="339"/>
  <c r="J19" i="339"/>
  <c r="I19" i="339"/>
  <c r="T18" i="339"/>
  <c r="S18" i="339"/>
  <c r="P18" i="339"/>
  <c r="N18" i="339"/>
  <c r="O18" i="339"/>
  <c r="M18" i="339"/>
  <c r="J18" i="339"/>
  <c r="I18" i="339"/>
  <c r="T17" i="339"/>
  <c r="S17" i="339"/>
  <c r="P17" i="339"/>
  <c r="N17" i="339"/>
  <c r="O17" i="339"/>
  <c r="M17" i="339"/>
  <c r="J17" i="339"/>
  <c r="I17" i="339"/>
  <c r="T16" i="339"/>
  <c r="S16" i="339"/>
  <c r="P16" i="339"/>
  <c r="N16" i="339"/>
  <c r="O16" i="339"/>
  <c r="M16" i="339"/>
  <c r="J16" i="339"/>
  <c r="I16" i="339"/>
  <c r="T15" i="339"/>
  <c r="S15" i="339"/>
  <c r="P15" i="339"/>
  <c r="N15" i="339"/>
  <c r="O15" i="339"/>
  <c r="M15" i="339"/>
  <c r="J15" i="339"/>
  <c r="I15" i="339"/>
  <c r="T14" i="339"/>
  <c r="S14" i="339"/>
  <c r="P14" i="339"/>
  <c r="N14" i="339"/>
  <c r="O14" i="339"/>
  <c r="M14" i="339"/>
  <c r="J14" i="339"/>
  <c r="I14" i="339"/>
  <c r="T13" i="339"/>
  <c r="S13" i="339"/>
  <c r="P13" i="339"/>
  <c r="N13" i="339"/>
  <c r="O13" i="339"/>
  <c r="M13" i="339"/>
  <c r="J13" i="339"/>
  <c r="I13" i="339"/>
  <c r="T12" i="339"/>
  <c r="S12" i="339"/>
  <c r="P12" i="339"/>
  <c r="N12" i="339"/>
  <c r="O12" i="339"/>
  <c r="M12" i="339"/>
  <c r="J12" i="339"/>
  <c r="I12" i="339"/>
  <c r="T11" i="339"/>
  <c r="S11" i="339"/>
  <c r="P11" i="339"/>
  <c r="N11" i="339"/>
  <c r="O11" i="339"/>
  <c r="M11" i="339"/>
  <c r="J11" i="339"/>
  <c r="I11" i="339"/>
  <c r="T10" i="339"/>
  <c r="S10" i="339"/>
  <c r="P10" i="339"/>
  <c r="N10" i="339"/>
  <c r="O10" i="339"/>
  <c r="M10" i="339"/>
  <c r="J10" i="339"/>
  <c r="I10" i="339"/>
  <c r="T9" i="339"/>
  <c r="W5" i="339"/>
  <c r="S9" i="339"/>
  <c r="P9" i="339"/>
  <c r="N9" i="339"/>
  <c r="O9" i="339"/>
  <c r="M9" i="339"/>
  <c r="J9" i="339"/>
  <c r="I9" i="339"/>
  <c r="T8" i="339"/>
  <c r="S8" i="339"/>
  <c r="P8" i="339"/>
  <c r="N8" i="339"/>
  <c r="O8" i="339"/>
  <c r="M8" i="339"/>
  <c r="J8" i="339"/>
  <c r="I8" i="339"/>
  <c r="T7" i="339"/>
  <c r="S7" i="339"/>
  <c r="P7" i="339"/>
  <c r="N7" i="339"/>
  <c r="O7" i="339"/>
  <c r="M7" i="339"/>
  <c r="J7" i="339"/>
  <c r="I7" i="339"/>
  <c r="T6" i="339"/>
  <c r="AG5" i="339"/>
  <c r="S6" i="339"/>
  <c r="P6" i="339"/>
  <c r="O6" i="339"/>
  <c r="N6" i="339"/>
  <c r="M6" i="339"/>
  <c r="J6" i="339"/>
  <c r="I6" i="339"/>
  <c r="AH5" i="339"/>
  <c r="AF6" i="339"/>
  <c r="Y5" i="339"/>
  <c r="T5" i="339"/>
  <c r="AE5" i="339"/>
  <c r="S5" i="339"/>
  <c r="P5" i="339"/>
  <c r="N5" i="339"/>
  <c r="O5" i="339"/>
  <c r="M5" i="339"/>
  <c r="J5" i="339"/>
  <c r="I5" i="339"/>
  <c r="R54" i="338"/>
  <c r="L54" i="338"/>
  <c r="K54" i="338"/>
  <c r="J54" i="338"/>
  <c r="H54" i="338"/>
  <c r="G54" i="338"/>
  <c r="F54" i="338"/>
  <c r="T54" i="338"/>
  <c r="E54" i="338"/>
  <c r="I54" i="338"/>
  <c r="T53" i="338"/>
  <c r="S53" i="338"/>
  <c r="P53" i="338"/>
  <c r="N53" i="338"/>
  <c r="O53" i="338"/>
  <c r="M53" i="338"/>
  <c r="J53" i="338"/>
  <c r="I53" i="338"/>
  <c r="T52" i="338"/>
  <c r="S52" i="338"/>
  <c r="P52" i="338"/>
  <c r="O52" i="338"/>
  <c r="N52" i="338"/>
  <c r="M52" i="338"/>
  <c r="J52" i="338"/>
  <c r="I52" i="338"/>
  <c r="T51" i="338"/>
  <c r="S51" i="338"/>
  <c r="P51" i="338"/>
  <c r="O51" i="338"/>
  <c r="N51" i="338"/>
  <c r="M51" i="338"/>
  <c r="J51" i="338"/>
  <c r="I51" i="338"/>
  <c r="T50" i="338"/>
  <c r="S50" i="338"/>
  <c r="P50" i="338"/>
  <c r="N50" i="338"/>
  <c r="O50" i="338"/>
  <c r="M50" i="338"/>
  <c r="J50" i="338"/>
  <c r="I50" i="338"/>
  <c r="T49" i="338"/>
  <c r="S49" i="338"/>
  <c r="P49" i="338"/>
  <c r="O49" i="338"/>
  <c r="N49" i="338"/>
  <c r="M49" i="338"/>
  <c r="J49" i="338"/>
  <c r="I49" i="338"/>
  <c r="T48" i="338"/>
  <c r="S48" i="338"/>
  <c r="P48" i="338"/>
  <c r="O48" i="338"/>
  <c r="N48" i="338"/>
  <c r="M48" i="338"/>
  <c r="J48" i="338"/>
  <c r="I48" i="338"/>
  <c r="T47" i="338"/>
  <c r="S47" i="338"/>
  <c r="P47" i="338"/>
  <c r="N47" i="338"/>
  <c r="O47" i="338"/>
  <c r="M47" i="338"/>
  <c r="J47" i="338"/>
  <c r="I47" i="338"/>
  <c r="T46" i="338"/>
  <c r="S46" i="338"/>
  <c r="P46" i="338"/>
  <c r="O46" i="338"/>
  <c r="N46" i="338"/>
  <c r="M46" i="338"/>
  <c r="J46" i="338"/>
  <c r="I46" i="338"/>
  <c r="T45" i="338"/>
  <c r="S45" i="338"/>
  <c r="P45" i="338"/>
  <c r="O45" i="338"/>
  <c r="N45" i="338"/>
  <c r="M45" i="338"/>
  <c r="J45" i="338"/>
  <c r="I45" i="338"/>
  <c r="T44" i="338"/>
  <c r="S44" i="338"/>
  <c r="P44" i="338"/>
  <c r="N44" i="338"/>
  <c r="O44" i="338"/>
  <c r="M44" i="338"/>
  <c r="J44" i="338"/>
  <c r="I44" i="338"/>
  <c r="T43" i="338"/>
  <c r="S43" i="338"/>
  <c r="P43" i="338"/>
  <c r="O43" i="338"/>
  <c r="N43" i="338"/>
  <c r="M43" i="338"/>
  <c r="J43" i="338"/>
  <c r="I43" i="338"/>
  <c r="T42" i="338"/>
  <c r="S42" i="338"/>
  <c r="P42" i="338"/>
  <c r="O42" i="338"/>
  <c r="N42" i="338"/>
  <c r="M42" i="338"/>
  <c r="J42" i="338"/>
  <c r="I42" i="338"/>
  <c r="T41" i="338"/>
  <c r="S41" i="338"/>
  <c r="P41" i="338"/>
  <c r="N41" i="338"/>
  <c r="O41" i="338"/>
  <c r="M41" i="338"/>
  <c r="J41" i="338"/>
  <c r="I41" i="338"/>
  <c r="T40" i="338"/>
  <c r="S40" i="338"/>
  <c r="P40" i="338"/>
  <c r="O40" i="338"/>
  <c r="N40" i="338"/>
  <c r="M40" i="338"/>
  <c r="J40" i="338"/>
  <c r="I40" i="338"/>
  <c r="T39" i="338"/>
  <c r="S39" i="338"/>
  <c r="P39" i="338"/>
  <c r="O39" i="338"/>
  <c r="N39" i="338"/>
  <c r="M39" i="338"/>
  <c r="J39" i="338"/>
  <c r="I39" i="338"/>
  <c r="T38" i="338"/>
  <c r="S38" i="338"/>
  <c r="P38" i="338"/>
  <c r="N38" i="338"/>
  <c r="O38" i="338"/>
  <c r="M38" i="338"/>
  <c r="J38" i="338"/>
  <c r="I38" i="338"/>
  <c r="T37" i="338"/>
  <c r="S37" i="338"/>
  <c r="P37" i="338"/>
  <c r="O37" i="338"/>
  <c r="N37" i="338"/>
  <c r="M37" i="338"/>
  <c r="J37" i="338"/>
  <c r="I37" i="338"/>
  <c r="T36" i="338"/>
  <c r="S36" i="338"/>
  <c r="P36" i="338"/>
  <c r="O36" i="338"/>
  <c r="N36" i="338"/>
  <c r="M36" i="338"/>
  <c r="J36" i="338"/>
  <c r="I36" i="338"/>
  <c r="T35" i="338"/>
  <c r="S35" i="338"/>
  <c r="P35" i="338"/>
  <c r="N35" i="338"/>
  <c r="O35" i="338"/>
  <c r="M35" i="338"/>
  <c r="J35" i="338"/>
  <c r="I35" i="338"/>
  <c r="T34" i="338"/>
  <c r="S34" i="338"/>
  <c r="P34" i="338"/>
  <c r="O34" i="338"/>
  <c r="J34" i="338"/>
  <c r="I34" i="338"/>
  <c r="T33" i="338"/>
  <c r="S33" i="338"/>
  <c r="P33" i="338"/>
  <c r="N33" i="338"/>
  <c r="O33" i="338"/>
  <c r="M33" i="338"/>
  <c r="J33" i="338"/>
  <c r="I33" i="338"/>
  <c r="T32" i="338"/>
  <c r="S32" i="338"/>
  <c r="P32" i="338"/>
  <c r="N32" i="338"/>
  <c r="O32" i="338"/>
  <c r="M32" i="338"/>
  <c r="J32" i="338"/>
  <c r="I32" i="338"/>
  <c r="T31" i="338"/>
  <c r="S31" i="338"/>
  <c r="P31" i="338"/>
  <c r="N31" i="338"/>
  <c r="O31" i="338"/>
  <c r="M31" i="338"/>
  <c r="J31" i="338"/>
  <c r="I31" i="338"/>
  <c r="T30" i="338"/>
  <c r="S30" i="338"/>
  <c r="P30" i="338"/>
  <c r="N30" i="338"/>
  <c r="O30" i="338"/>
  <c r="M30" i="338"/>
  <c r="J30" i="338"/>
  <c r="I30" i="338"/>
  <c r="T29" i="338"/>
  <c r="S29" i="338"/>
  <c r="P29" i="338"/>
  <c r="N29" i="338"/>
  <c r="O29" i="338"/>
  <c r="M29" i="338"/>
  <c r="J29" i="338"/>
  <c r="I29" i="338"/>
  <c r="T28" i="338"/>
  <c r="S28" i="338"/>
  <c r="P28" i="338"/>
  <c r="N28" i="338"/>
  <c r="O28" i="338"/>
  <c r="M28" i="338"/>
  <c r="J28" i="338"/>
  <c r="I28" i="338"/>
  <c r="T27" i="338"/>
  <c r="S27" i="338"/>
  <c r="P27" i="338"/>
  <c r="N27" i="338"/>
  <c r="O27" i="338"/>
  <c r="M27" i="338"/>
  <c r="J27" i="338"/>
  <c r="I27" i="338"/>
  <c r="T26" i="338"/>
  <c r="S26" i="338"/>
  <c r="P26" i="338"/>
  <c r="N26" i="338"/>
  <c r="O26" i="338"/>
  <c r="M26" i="338"/>
  <c r="J26" i="338"/>
  <c r="I26" i="338"/>
  <c r="T25" i="338"/>
  <c r="S25" i="338"/>
  <c r="P25" i="338"/>
  <c r="N25" i="338"/>
  <c r="O25" i="338"/>
  <c r="M25" i="338"/>
  <c r="J25" i="338"/>
  <c r="I25" i="338"/>
  <c r="T24" i="338"/>
  <c r="S24" i="338"/>
  <c r="P24" i="338"/>
  <c r="N24" i="338"/>
  <c r="O24" i="338"/>
  <c r="M24" i="338"/>
  <c r="J24" i="338"/>
  <c r="I24" i="338"/>
  <c r="T23" i="338"/>
  <c r="S23" i="338"/>
  <c r="P23" i="338"/>
  <c r="N23" i="338"/>
  <c r="O23" i="338"/>
  <c r="M23" i="338"/>
  <c r="J23" i="338"/>
  <c r="I23" i="338"/>
  <c r="T22" i="338"/>
  <c r="S22" i="338"/>
  <c r="P22" i="338"/>
  <c r="N22" i="338"/>
  <c r="O22" i="338"/>
  <c r="M22" i="338"/>
  <c r="J22" i="338"/>
  <c r="I22" i="338"/>
  <c r="T21" i="338"/>
  <c r="S21" i="338"/>
  <c r="P21" i="338"/>
  <c r="N21" i="338"/>
  <c r="O21" i="338"/>
  <c r="M21" i="338"/>
  <c r="J21" i="338"/>
  <c r="I21" i="338"/>
  <c r="T20" i="338"/>
  <c r="S20" i="338"/>
  <c r="P20" i="338"/>
  <c r="O20" i="338"/>
  <c r="J20" i="338"/>
  <c r="I20" i="338"/>
  <c r="T19" i="338"/>
  <c r="S19" i="338"/>
  <c r="P19" i="338"/>
  <c r="O19" i="338"/>
  <c r="N19" i="338"/>
  <c r="M19" i="338"/>
  <c r="J19" i="338"/>
  <c r="I19" i="338"/>
  <c r="T18" i="338"/>
  <c r="S18" i="338"/>
  <c r="P18" i="338"/>
  <c r="N18" i="338"/>
  <c r="O18" i="338"/>
  <c r="M18" i="338"/>
  <c r="J18" i="338"/>
  <c r="I18" i="338"/>
  <c r="T17" i="338"/>
  <c r="S17" i="338"/>
  <c r="P17" i="338"/>
  <c r="O17" i="338"/>
  <c r="N17" i="338"/>
  <c r="M17" i="338"/>
  <c r="J17" i="338"/>
  <c r="I17" i="338"/>
  <c r="T16" i="338"/>
  <c r="S16" i="338"/>
  <c r="P16" i="338"/>
  <c r="O16" i="338"/>
  <c r="N16" i="338"/>
  <c r="M16" i="338"/>
  <c r="J16" i="338"/>
  <c r="I16" i="338"/>
  <c r="T15" i="338"/>
  <c r="S15" i="338"/>
  <c r="P15" i="338"/>
  <c r="N15" i="338"/>
  <c r="O15" i="338"/>
  <c r="M15" i="338"/>
  <c r="J15" i="338"/>
  <c r="I15" i="338"/>
  <c r="T14" i="338"/>
  <c r="S14" i="338"/>
  <c r="P14" i="338"/>
  <c r="O14" i="338"/>
  <c r="N14" i="338"/>
  <c r="M14" i="338"/>
  <c r="J14" i="338"/>
  <c r="I14" i="338"/>
  <c r="T13" i="338"/>
  <c r="S13" i="338"/>
  <c r="P13" i="338"/>
  <c r="O13" i="338"/>
  <c r="N13" i="338"/>
  <c r="M13" i="338"/>
  <c r="J13" i="338"/>
  <c r="I13" i="338"/>
  <c r="T12" i="338"/>
  <c r="S12" i="338"/>
  <c r="P12" i="338"/>
  <c r="N12" i="338"/>
  <c r="O12" i="338"/>
  <c r="M12" i="338"/>
  <c r="J12" i="338"/>
  <c r="I12" i="338"/>
  <c r="T11" i="338"/>
  <c r="S11" i="338"/>
  <c r="P11" i="338"/>
  <c r="O11" i="338"/>
  <c r="N11" i="338"/>
  <c r="M11" i="338"/>
  <c r="J11" i="338"/>
  <c r="I11" i="338"/>
  <c r="T10" i="338"/>
  <c r="S10" i="338"/>
  <c r="P10" i="338"/>
  <c r="O10" i="338"/>
  <c r="N10" i="338"/>
  <c r="M10" i="338"/>
  <c r="J10" i="338"/>
  <c r="I10" i="338"/>
  <c r="T9" i="338"/>
  <c r="S9" i="338"/>
  <c r="P9" i="338"/>
  <c r="N9" i="338"/>
  <c r="O9" i="338"/>
  <c r="M9" i="338"/>
  <c r="J9" i="338"/>
  <c r="I9" i="338"/>
  <c r="T8" i="338"/>
  <c r="S8" i="338"/>
  <c r="P8" i="338"/>
  <c r="O8" i="338"/>
  <c r="N8" i="338"/>
  <c r="M8" i="338"/>
  <c r="J8" i="338"/>
  <c r="I8" i="338"/>
  <c r="T7" i="338"/>
  <c r="S7" i="338"/>
  <c r="P7" i="338"/>
  <c r="O7" i="338"/>
  <c r="N7" i="338"/>
  <c r="M7" i="338"/>
  <c r="J7" i="338"/>
  <c r="I7" i="338"/>
  <c r="Z6" i="338"/>
  <c r="T6" i="338"/>
  <c r="AG5" i="338"/>
  <c r="S6" i="338"/>
  <c r="P6" i="338"/>
  <c r="O6" i="338"/>
  <c r="N6" i="338"/>
  <c r="M6" i="338"/>
  <c r="J6" i="338"/>
  <c r="I6" i="338"/>
  <c r="AH5" i="338"/>
  <c r="AD6" i="338"/>
  <c r="AC5" i="338"/>
  <c r="Y5" i="338"/>
  <c r="W5" i="338"/>
  <c r="T5" i="338"/>
  <c r="AE5" i="338"/>
  <c r="S5" i="338"/>
  <c r="P5" i="338"/>
  <c r="N5" i="338"/>
  <c r="O5" i="338"/>
  <c r="M5" i="338"/>
  <c r="J5" i="338"/>
  <c r="I5" i="338"/>
  <c r="R54" i="337"/>
  <c r="P54" i="337"/>
  <c r="L54" i="337"/>
  <c r="N54" i="337"/>
  <c r="O54" i="337"/>
  <c r="K54" i="337"/>
  <c r="H54" i="337"/>
  <c r="J54" i="337"/>
  <c r="G54" i="337"/>
  <c r="F54" i="337"/>
  <c r="T54" i="337"/>
  <c r="E54" i="337"/>
  <c r="M54" i="337"/>
  <c r="T53" i="337"/>
  <c r="S53" i="337"/>
  <c r="P53" i="337"/>
  <c r="N53" i="337"/>
  <c r="O53" i="337"/>
  <c r="M53" i="337"/>
  <c r="J53" i="337"/>
  <c r="I53" i="337"/>
  <c r="T52" i="337"/>
  <c r="S52" i="337"/>
  <c r="P52" i="337"/>
  <c r="N52" i="337"/>
  <c r="O52" i="337"/>
  <c r="M52" i="337"/>
  <c r="J52" i="337"/>
  <c r="I52" i="337"/>
  <c r="T51" i="337"/>
  <c r="S51" i="337"/>
  <c r="P51" i="337"/>
  <c r="N51" i="337"/>
  <c r="O51" i="337"/>
  <c r="M51" i="337"/>
  <c r="J51" i="337"/>
  <c r="I51" i="337"/>
  <c r="T50" i="337"/>
  <c r="S50" i="337"/>
  <c r="P50" i="337"/>
  <c r="N50" i="337"/>
  <c r="O50" i="337"/>
  <c r="M50" i="337"/>
  <c r="J50" i="337"/>
  <c r="I50" i="337"/>
  <c r="T49" i="337"/>
  <c r="S49" i="337"/>
  <c r="P49" i="337"/>
  <c r="N49" i="337"/>
  <c r="O49" i="337"/>
  <c r="M49" i="337"/>
  <c r="J49" i="337"/>
  <c r="I49" i="337"/>
  <c r="T48" i="337"/>
  <c r="S48" i="337"/>
  <c r="P48" i="337"/>
  <c r="N48" i="337"/>
  <c r="O48" i="337"/>
  <c r="M48" i="337"/>
  <c r="J48" i="337"/>
  <c r="I48" i="337"/>
  <c r="T47" i="337"/>
  <c r="S47" i="337"/>
  <c r="P47" i="337"/>
  <c r="N47" i="337"/>
  <c r="O47" i="337"/>
  <c r="M47" i="337"/>
  <c r="J47" i="337"/>
  <c r="I47" i="337"/>
  <c r="T46" i="337"/>
  <c r="S46" i="337"/>
  <c r="P46" i="337"/>
  <c r="N46" i="337"/>
  <c r="O46" i="337"/>
  <c r="M46" i="337"/>
  <c r="J46" i="337"/>
  <c r="I46" i="337"/>
  <c r="T45" i="337"/>
  <c r="S45" i="337"/>
  <c r="P45" i="337"/>
  <c r="N45" i="337"/>
  <c r="O45" i="337"/>
  <c r="M45" i="337"/>
  <c r="J45" i="337"/>
  <c r="I45" i="337"/>
  <c r="T44" i="337"/>
  <c r="S44" i="337"/>
  <c r="P44" i="337"/>
  <c r="N44" i="337"/>
  <c r="O44" i="337"/>
  <c r="M44" i="337"/>
  <c r="J44" i="337"/>
  <c r="I44" i="337"/>
  <c r="T43" i="337"/>
  <c r="S43" i="337"/>
  <c r="P43" i="337"/>
  <c r="N43" i="337"/>
  <c r="O43" i="337"/>
  <c r="M43" i="337"/>
  <c r="J43" i="337"/>
  <c r="I43" i="337"/>
  <c r="T42" i="337"/>
  <c r="S42" i="337"/>
  <c r="P42" i="337"/>
  <c r="N42" i="337"/>
  <c r="O42" i="337"/>
  <c r="M42" i="337"/>
  <c r="J42" i="337"/>
  <c r="I42" i="337"/>
  <c r="T41" i="337"/>
  <c r="S41" i="337"/>
  <c r="P41" i="337"/>
  <c r="N41" i="337"/>
  <c r="O41" i="337"/>
  <c r="M41" i="337"/>
  <c r="J41" i="337"/>
  <c r="I41" i="337"/>
  <c r="T40" i="337"/>
  <c r="S40" i="337"/>
  <c r="P40" i="337"/>
  <c r="N40" i="337"/>
  <c r="O40" i="337"/>
  <c r="M40" i="337"/>
  <c r="J40" i="337"/>
  <c r="I40" i="337"/>
  <c r="T39" i="337"/>
  <c r="S39" i="337"/>
  <c r="P39" i="337"/>
  <c r="N39" i="337"/>
  <c r="O39" i="337"/>
  <c r="M39" i="337"/>
  <c r="J39" i="337"/>
  <c r="I39" i="337"/>
  <c r="T38" i="337"/>
  <c r="S38" i="337"/>
  <c r="P38" i="337"/>
  <c r="N38" i="337"/>
  <c r="O38" i="337"/>
  <c r="M38" i="337"/>
  <c r="J38" i="337"/>
  <c r="I38" i="337"/>
  <c r="T37" i="337"/>
  <c r="S37" i="337"/>
  <c r="P37" i="337"/>
  <c r="N37" i="337"/>
  <c r="O37" i="337"/>
  <c r="M37" i="337"/>
  <c r="J37" i="337"/>
  <c r="I37" i="337"/>
  <c r="T36" i="337"/>
  <c r="S36" i="337"/>
  <c r="P36" i="337"/>
  <c r="O36" i="337"/>
  <c r="N36" i="337"/>
  <c r="M36" i="337"/>
  <c r="J36" i="337"/>
  <c r="I36" i="337"/>
  <c r="T35" i="337"/>
  <c r="S35" i="337"/>
  <c r="P35" i="337"/>
  <c r="O35" i="337"/>
  <c r="N35" i="337"/>
  <c r="M35" i="337"/>
  <c r="J35" i="337"/>
  <c r="I35" i="337"/>
  <c r="T34" i="337"/>
  <c r="S34" i="337"/>
  <c r="P34" i="337"/>
  <c r="O34" i="337"/>
  <c r="J34" i="337"/>
  <c r="I34" i="337"/>
  <c r="T33" i="337"/>
  <c r="S33" i="337"/>
  <c r="P33" i="337"/>
  <c r="O33" i="337"/>
  <c r="N33" i="337"/>
  <c r="M33" i="337"/>
  <c r="J33" i="337"/>
  <c r="I33" i="337"/>
  <c r="T32" i="337"/>
  <c r="S32" i="337"/>
  <c r="P32" i="337"/>
  <c r="O32" i="337"/>
  <c r="N32" i="337"/>
  <c r="M32" i="337"/>
  <c r="J32" i="337"/>
  <c r="I32" i="337"/>
  <c r="T31" i="337"/>
  <c r="S31" i="337"/>
  <c r="P31" i="337"/>
  <c r="O31" i="337"/>
  <c r="N31" i="337"/>
  <c r="M31" i="337"/>
  <c r="J31" i="337"/>
  <c r="I31" i="337"/>
  <c r="T30" i="337"/>
  <c r="S30" i="337"/>
  <c r="P30" i="337"/>
  <c r="O30" i="337"/>
  <c r="N30" i="337"/>
  <c r="M30" i="337"/>
  <c r="J30" i="337"/>
  <c r="I30" i="337"/>
  <c r="T29" i="337"/>
  <c r="S29" i="337"/>
  <c r="P29" i="337"/>
  <c r="O29" i="337"/>
  <c r="N29" i="337"/>
  <c r="M29" i="337"/>
  <c r="J29" i="337"/>
  <c r="I29" i="337"/>
  <c r="T28" i="337"/>
  <c r="S28" i="337"/>
  <c r="P28" i="337"/>
  <c r="O28" i="337"/>
  <c r="N28" i="337"/>
  <c r="M28" i="337"/>
  <c r="J28" i="337"/>
  <c r="I28" i="337"/>
  <c r="T27" i="337"/>
  <c r="S27" i="337"/>
  <c r="P27" i="337"/>
  <c r="O27" i="337"/>
  <c r="N27" i="337"/>
  <c r="M27" i="337"/>
  <c r="J27" i="337"/>
  <c r="I27" i="337"/>
  <c r="T26" i="337"/>
  <c r="S26" i="337"/>
  <c r="P26" i="337"/>
  <c r="O26" i="337"/>
  <c r="N26" i="337"/>
  <c r="M26" i="337"/>
  <c r="J26" i="337"/>
  <c r="I26" i="337"/>
  <c r="T25" i="337"/>
  <c r="S25" i="337"/>
  <c r="P25" i="337"/>
  <c r="O25" i="337"/>
  <c r="N25" i="337"/>
  <c r="M25" i="337"/>
  <c r="J25" i="337"/>
  <c r="I25" i="337"/>
  <c r="T24" i="337"/>
  <c r="S24" i="337"/>
  <c r="P24" i="337"/>
  <c r="N24" i="337"/>
  <c r="O24" i="337"/>
  <c r="M24" i="337"/>
  <c r="J24" i="337"/>
  <c r="I24" i="337"/>
  <c r="T23" i="337"/>
  <c r="S23" i="337"/>
  <c r="P23" i="337"/>
  <c r="N23" i="337"/>
  <c r="O23" i="337"/>
  <c r="M23" i="337"/>
  <c r="J23" i="337"/>
  <c r="I23" i="337"/>
  <c r="T22" i="337"/>
  <c r="S22" i="337"/>
  <c r="P22" i="337"/>
  <c r="N22" i="337"/>
  <c r="O22" i="337"/>
  <c r="M22" i="337"/>
  <c r="J22" i="337"/>
  <c r="I22" i="337"/>
  <c r="T21" i="337"/>
  <c r="S21" i="337"/>
  <c r="P21" i="337"/>
  <c r="N21" i="337"/>
  <c r="O21" i="337"/>
  <c r="M21" i="337"/>
  <c r="J21" i="337"/>
  <c r="I21" i="337"/>
  <c r="T20" i="337"/>
  <c r="S20" i="337"/>
  <c r="P20" i="337"/>
  <c r="O20" i="337"/>
  <c r="J20" i="337"/>
  <c r="I20" i="337"/>
  <c r="T19" i="337"/>
  <c r="S19" i="337"/>
  <c r="P19" i="337"/>
  <c r="O19" i="337"/>
  <c r="N19" i="337"/>
  <c r="M19" i="337"/>
  <c r="J19" i="337"/>
  <c r="I19" i="337"/>
  <c r="T18" i="337"/>
  <c r="S18" i="337"/>
  <c r="P18" i="337"/>
  <c r="O18" i="337"/>
  <c r="N18" i="337"/>
  <c r="M18" i="337"/>
  <c r="J18" i="337"/>
  <c r="I18" i="337"/>
  <c r="T17" i="337"/>
  <c r="S17" i="337"/>
  <c r="P17" i="337"/>
  <c r="O17" i="337"/>
  <c r="N17" i="337"/>
  <c r="M17" i="337"/>
  <c r="J17" i="337"/>
  <c r="I17" i="337"/>
  <c r="T16" i="337"/>
  <c r="S16" i="337"/>
  <c r="P16" i="337"/>
  <c r="O16" i="337"/>
  <c r="N16" i="337"/>
  <c r="M16" i="337"/>
  <c r="J16" i="337"/>
  <c r="I16" i="337"/>
  <c r="T15" i="337"/>
  <c r="S15" i="337"/>
  <c r="P15" i="337"/>
  <c r="O15" i="337"/>
  <c r="N15" i="337"/>
  <c r="M15" i="337"/>
  <c r="J15" i="337"/>
  <c r="I15" i="337"/>
  <c r="T14" i="337"/>
  <c r="S14" i="337"/>
  <c r="P14" i="337"/>
  <c r="O14" i="337"/>
  <c r="N14" i="337"/>
  <c r="M14" i="337"/>
  <c r="J14" i="337"/>
  <c r="I14" i="337"/>
  <c r="T13" i="337"/>
  <c r="S13" i="337"/>
  <c r="P13" i="337"/>
  <c r="O13" i="337"/>
  <c r="N13" i="337"/>
  <c r="M13" i="337"/>
  <c r="J13" i="337"/>
  <c r="I13" i="337"/>
  <c r="T12" i="337"/>
  <c r="S12" i="337"/>
  <c r="P12" i="337"/>
  <c r="O12" i="337"/>
  <c r="N12" i="337"/>
  <c r="M12" i="337"/>
  <c r="J12" i="337"/>
  <c r="I12" i="337"/>
  <c r="T11" i="337"/>
  <c r="S11" i="337"/>
  <c r="P11" i="337"/>
  <c r="N11" i="337"/>
  <c r="O11" i="337"/>
  <c r="M11" i="337"/>
  <c r="J11" i="337"/>
  <c r="I11" i="337"/>
  <c r="T10" i="337"/>
  <c r="AC5" i="337"/>
  <c r="S10" i="337"/>
  <c r="P10" i="337"/>
  <c r="N10" i="337"/>
  <c r="O10" i="337"/>
  <c r="M10" i="337"/>
  <c r="J10" i="337"/>
  <c r="I10" i="337"/>
  <c r="T9" i="337"/>
  <c r="W5" i="337"/>
  <c r="S9" i="337"/>
  <c r="P9" i="337"/>
  <c r="N9" i="337"/>
  <c r="O9" i="337"/>
  <c r="M9" i="337"/>
  <c r="J9" i="337"/>
  <c r="I9" i="337"/>
  <c r="T8" i="337"/>
  <c r="S8" i="337"/>
  <c r="P8" i="337"/>
  <c r="N8" i="337"/>
  <c r="O8" i="337"/>
  <c r="M8" i="337"/>
  <c r="J8" i="337"/>
  <c r="I8" i="337"/>
  <c r="T7" i="337"/>
  <c r="S7" i="337"/>
  <c r="P7" i="337"/>
  <c r="N7" i="337"/>
  <c r="O7" i="337"/>
  <c r="M7" i="337"/>
  <c r="J7" i="337"/>
  <c r="I7" i="337"/>
  <c r="AB6" i="337"/>
  <c r="V6" i="337"/>
  <c r="T6" i="337"/>
  <c r="S6" i="337"/>
  <c r="P6" i="337"/>
  <c r="N6" i="337"/>
  <c r="O6" i="337"/>
  <c r="M6" i="337"/>
  <c r="J6" i="337"/>
  <c r="I6" i="337"/>
  <c r="AH5" i="337"/>
  <c r="AF6" i="337"/>
  <c r="AG5" i="337"/>
  <c r="AE5" i="337"/>
  <c r="Y5" i="337"/>
  <c r="T5" i="337"/>
  <c r="S5" i="337"/>
  <c r="P5" i="337"/>
  <c r="N5" i="337"/>
  <c r="O5" i="337"/>
  <c r="M5" i="337"/>
  <c r="J5" i="337"/>
  <c r="I5" i="337"/>
  <c r="E54" i="311"/>
  <c r="F54" i="311"/>
  <c r="P54" i="311"/>
  <c r="H54" i="311"/>
  <c r="G54" i="311"/>
  <c r="I54" i="311"/>
  <c r="L54" i="311"/>
  <c r="K54" i="311"/>
  <c r="R54" i="311"/>
  <c r="T53" i="311"/>
  <c r="S53" i="311"/>
  <c r="N53" i="311"/>
  <c r="O53" i="311"/>
  <c r="M53" i="311"/>
  <c r="J53" i="311"/>
  <c r="I53" i="311"/>
  <c r="T52" i="311"/>
  <c r="S52" i="311"/>
  <c r="N52" i="311"/>
  <c r="O52" i="311"/>
  <c r="M52" i="311"/>
  <c r="J52" i="311"/>
  <c r="I52" i="311"/>
  <c r="T51" i="311"/>
  <c r="S51" i="311"/>
  <c r="N51" i="311"/>
  <c r="O51" i="311"/>
  <c r="M51" i="311"/>
  <c r="J51" i="311"/>
  <c r="I51" i="311"/>
  <c r="T50" i="311"/>
  <c r="S50" i="311"/>
  <c r="N50" i="311"/>
  <c r="O50" i="311"/>
  <c r="M50" i="311"/>
  <c r="J50" i="311"/>
  <c r="I50" i="311"/>
  <c r="T49" i="311"/>
  <c r="S49" i="311"/>
  <c r="N49" i="311"/>
  <c r="O49" i="311"/>
  <c r="M49" i="311"/>
  <c r="J49" i="311"/>
  <c r="I49" i="311"/>
  <c r="T48" i="311"/>
  <c r="S48" i="311"/>
  <c r="N48" i="311"/>
  <c r="O48" i="311"/>
  <c r="M48" i="311"/>
  <c r="J48" i="311"/>
  <c r="I48" i="311"/>
  <c r="T47" i="311"/>
  <c r="S47" i="311"/>
  <c r="N47" i="311"/>
  <c r="O47" i="311"/>
  <c r="M47" i="311"/>
  <c r="J47" i="311"/>
  <c r="I47" i="311"/>
  <c r="T46" i="311"/>
  <c r="S46" i="311"/>
  <c r="N46" i="311"/>
  <c r="O46" i="311"/>
  <c r="M46" i="311"/>
  <c r="J46" i="311"/>
  <c r="I46" i="311"/>
  <c r="T45" i="311"/>
  <c r="S45" i="311"/>
  <c r="N45" i="311"/>
  <c r="O45" i="311"/>
  <c r="M45" i="311"/>
  <c r="J45" i="311"/>
  <c r="I45" i="311"/>
  <c r="T44" i="311"/>
  <c r="S44" i="311"/>
  <c r="N44" i="311"/>
  <c r="O44" i="311"/>
  <c r="M44" i="311"/>
  <c r="J44" i="311"/>
  <c r="I44" i="311"/>
  <c r="T43" i="311"/>
  <c r="S43" i="311"/>
  <c r="N43" i="311"/>
  <c r="O43" i="311"/>
  <c r="M43" i="311"/>
  <c r="J43" i="311"/>
  <c r="I43" i="311"/>
  <c r="T42" i="311"/>
  <c r="S42" i="311"/>
  <c r="N42" i="311"/>
  <c r="O42" i="311"/>
  <c r="M42" i="311"/>
  <c r="J42" i="311"/>
  <c r="I42" i="311"/>
  <c r="T41" i="311"/>
  <c r="S41" i="311"/>
  <c r="N41" i="311"/>
  <c r="O41" i="311"/>
  <c r="M41" i="311"/>
  <c r="J41" i="311"/>
  <c r="I41" i="311"/>
  <c r="T40" i="311"/>
  <c r="S40" i="311"/>
  <c r="N40" i="311"/>
  <c r="O40" i="311"/>
  <c r="M40" i="311"/>
  <c r="J40" i="311"/>
  <c r="I40" i="311"/>
  <c r="T39" i="311"/>
  <c r="S39" i="311"/>
  <c r="N39" i="311"/>
  <c r="O39" i="311"/>
  <c r="M39" i="311"/>
  <c r="J39" i="311"/>
  <c r="I39" i="311"/>
  <c r="T38" i="311"/>
  <c r="S38" i="311"/>
  <c r="N38" i="311"/>
  <c r="O38" i="311"/>
  <c r="M38" i="311"/>
  <c r="J38" i="311"/>
  <c r="I38" i="311"/>
  <c r="T37" i="311"/>
  <c r="S37" i="311"/>
  <c r="N37" i="311"/>
  <c r="O37" i="311"/>
  <c r="M37" i="311"/>
  <c r="J37" i="311"/>
  <c r="I37" i="311"/>
  <c r="T36" i="311"/>
  <c r="S36" i="311"/>
  <c r="N36" i="311"/>
  <c r="O36" i="311"/>
  <c r="M36" i="311"/>
  <c r="J36" i="311"/>
  <c r="I36" i="311"/>
  <c r="T35" i="311"/>
  <c r="S35" i="311"/>
  <c r="N35" i="311"/>
  <c r="O35" i="311"/>
  <c r="M35" i="311"/>
  <c r="J35" i="311"/>
  <c r="I35" i="311"/>
  <c r="T34" i="311"/>
  <c r="S34" i="311"/>
  <c r="O34" i="311"/>
  <c r="J34" i="311"/>
  <c r="I34" i="311"/>
  <c r="T33" i="311"/>
  <c r="S33" i="311"/>
  <c r="N33" i="311"/>
  <c r="O33" i="311"/>
  <c r="M33" i="311"/>
  <c r="J33" i="311"/>
  <c r="I33" i="311"/>
  <c r="T32" i="311"/>
  <c r="S32" i="311"/>
  <c r="N32" i="311"/>
  <c r="O32" i="311"/>
  <c r="M32" i="311"/>
  <c r="J32" i="311"/>
  <c r="I32" i="311"/>
  <c r="T31" i="311"/>
  <c r="S31" i="311"/>
  <c r="N31" i="311"/>
  <c r="O31" i="311"/>
  <c r="M31" i="311"/>
  <c r="J31" i="311"/>
  <c r="I31" i="311"/>
  <c r="T30" i="311"/>
  <c r="S30" i="311"/>
  <c r="N30" i="311"/>
  <c r="O30" i="311"/>
  <c r="M30" i="311"/>
  <c r="J30" i="311"/>
  <c r="I30" i="311"/>
  <c r="T29" i="311"/>
  <c r="S29" i="311"/>
  <c r="N29" i="311"/>
  <c r="O29" i="311"/>
  <c r="M29" i="311"/>
  <c r="J29" i="311"/>
  <c r="I29" i="311"/>
  <c r="T28" i="311"/>
  <c r="S28" i="311"/>
  <c r="N28" i="311"/>
  <c r="O28" i="311"/>
  <c r="M28" i="311"/>
  <c r="J28" i="311"/>
  <c r="I28" i="311"/>
  <c r="T27" i="311"/>
  <c r="S27" i="311"/>
  <c r="N27" i="311"/>
  <c r="O27" i="311"/>
  <c r="M27" i="311"/>
  <c r="J27" i="311"/>
  <c r="I27" i="311"/>
  <c r="T26" i="311"/>
  <c r="S26" i="311"/>
  <c r="N26" i="311"/>
  <c r="O26" i="311"/>
  <c r="M26" i="311"/>
  <c r="J26" i="311"/>
  <c r="I26" i="311"/>
  <c r="T25" i="311"/>
  <c r="S25" i="311"/>
  <c r="N25" i="311"/>
  <c r="O25" i="311"/>
  <c r="M25" i="311"/>
  <c r="J25" i="311"/>
  <c r="I25" i="311"/>
  <c r="T24" i="311"/>
  <c r="S24" i="311"/>
  <c r="N24" i="311"/>
  <c r="O24" i="311"/>
  <c r="M24" i="311"/>
  <c r="J24" i="311"/>
  <c r="I24" i="311"/>
  <c r="T23" i="311"/>
  <c r="S23" i="311"/>
  <c r="N23" i="311"/>
  <c r="O23" i="311"/>
  <c r="M23" i="311"/>
  <c r="J23" i="311"/>
  <c r="I23" i="311"/>
  <c r="T22" i="311"/>
  <c r="S22" i="311"/>
  <c r="N22" i="311"/>
  <c r="O22" i="311"/>
  <c r="M22" i="311"/>
  <c r="J22" i="311"/>
  <c r="I22" i="311"/>
  <c r="T21" i="311"/>
  <c r="S21" i="311"/>
  <c r="N21" i="311"/>
  <c r="O21" i="311"/>
  <c r="M21" i="311"/>
  <c r="J21" i="311"/>
  <c r="I21" i="311"/>
  <c r="T20" i="311"/>
  <c r="S20" i="311"/>
  <c r="O20" i="311"/>
  <c r="J20" i="311"/>
  <c r="I20" i="311"/>
  <c r="T19" i="311"/>
  <c r="S19" i="311"/>
  <c r="N19" i="311"/>
  <c r="O19" i="311"/>
  <c r="M19" i="311"/>
  <c r="J19" i="311"/>
  <c r="I19" i="311"/>
  <c r="T18" i="311"/>
  <c r="S18" i="311"/>
  <c r="N18" i="311"/>
  <c r="O18" i="311"/>
  <c r="M18" i="311"/>
  <c r="J18" i="311"/>
  <c r="I18" i="311"/>
  <c r="T17" i="311"/>
  <c r="S17" i="311"/>
  <c r="N17" i="311"/>
  <c r="O17" i="311"/>
  <c r="M17" i="311"/>
  <c r="J17" i="311"/>
  <c r="I17" i="311"/>
  <c r="T16" i="311"/>
  <c r="S16" i="311"/>
  <c r="N16" i="311"/>
  <c r="O16" i="311"/>
  <c r="M16" i="311"/>
  <c r="J16" i="311"/>
  <c r="I16" i="311"/>
  <c r="T15" i="311"/>
  <c r="S15" i="311"/>
  <c r="N15" i="311"/>
  <c r="O15" i="311"/>
  <c r="M15" i="311"/>
  <c r="J15" i="311"/>
  <c r="I15" i="311"/>
  <c r="T14" i="311"/>
  <c r="S14" i="311"/>
  <c r="N14" i="311"/>
  <c r="O14" i="311"/>
  <c r="M14" i="311"/>
  <c r="J14" i="311"/>
  <c r="I14" i="311"/>
  <c r="T13" i="311"/>
  <c r="S13" i="311"/>
  <c r="N13" i="311"/>
  <c r="O13" i="311"/>
  <c r="M13" i="311"/>
  <c r="J13" i="311"/>
  <c r="I13" i="311"/>
  <c r="T12" i="311"/>
  <c r="S12" i="311"/>
  <c r="N12" i="311"/>
  <c r="O12" i="311"/>
  <c r="M12" i="311"/>
  <c r="J12" i="311"/>
  <c r="I12" i="311"/>
  <c r="T11" i="311"/>
  <c r="S11" i="311"/>
  <c r="N11" i="311"/>
  <c r="O11" i="311"/>
  <c r="M11" i="311"/>
  <c r="J11" i="311"/>
  <c r="I11" i="311"/>
  <c r="T10" i="311"/>
  <c r="S10" i="311"/>
  <c r="N10" i="311"/>
  <c r="O10" i="311"/>
  <c r="M10" i="311"/>
  <c r="J10" i="311"/>
  <c r="I10" i="311"/>
  <c r="T9" i="311"/>
  <c r="W5" i="311"/>
  <c r="S9" i="311"/>
  <c r="N9" i="311"/>
  <c r="O9" i="311"/>
  <c r="M9" i="311"/>
  <c r="J9" i="311"/>
  <c r="I9" i="311"/>
  <c r="T8" i="311"/>
  <c r="N8" i="311"/>
  <c r="O8" i="311"/>
  <c r="M8" i="311"/>
  <c r="J8" i="311"/>
  <c r="I8" i="311"/>
  <c r="T7" i="311"/>
  <c r="S7" i="311"/>
  <c r="N7" i="311"/>
  <c r="O7" i="311"/>
  <c r="M7" i="311"/>
  <c r="J7" i="311"/>
  <c r="I7" i="311"/>
  <c r="T6" i="311"/>
  <c r="AG5" i="311"/>
  <c r="S6" i="311"/>
  <c r="N6" i="311"/>
  <c r="O6" i="311"/>
  <c r="M6" i="311"/>
  <c r="J6" i="311"/>
  <c r="I6" i="311"/>
  <c r="AH5" i="311"/>
  <c r="AB6" i="311"/>
  <c r="T5" i="311"/>
  <c r="AE5" i="311"/>
  <c r="S5" i="311"/>
  <c r="N5" i="311"/>
  <c r="O5" i="311"/>
  <c r="M5" i="311"/>
  <c r="J5" i="311"/>
  <c r="I5" i="311"/>
  <c r="X6" i="337"/>
  <c r="AD6" i="337"/>
  <c r="Z6" i="337"/>
  <c r="AH6" i="337"/>
  <c r="V6" i="338"/>
  <c r="AB6" i="338"/>
  <c r="M54" i="338"/>
  <c r="N54" i="338"/>
  <c r="O54" i="338"/>
  <c r="X6" i="338"/>
  <c r="P54" i="338"/>
  <c r="V6" i="339"/>
  <c r="AH6" i="339"/>
  <c r="AB6" i="339"/>
  <c r="X6" i="339"/>
  <c r="AD6" i="339"/>
  <c r="P54" i="339"/>
  <c r="Z6" i="339"/>
  <c r="V6" i="340"/>
  <c r="AB6" i="340"/>
  <c r="X6" i="340"/>
  <c r="AD6" i="340"/>
  <c r="P54" i="340"/>
  <c r="Z6" i="340"/>
  <c r="X6" i="341"/>
  <c r="AH6" i="341"/>
  <c r="P54" i="341"/>
  <c r="V6" i="342"/>
  <c r="AH6" i="342"/>
  <c r="AB6" i="342"/>
  <c r="X6" i="342"/>
  <c r="AD6" i="342"/>
  <c r="Z6" i="342"/>
  <c r="X6" i="343"/>
  <c r="AD6" i="343"/>
  <c r="P54" i="343"/>
  <c r="Z6" i="343"/>
  <c r="P5" i="344"/>
  <c r="V6" i="344"/>
  <c r="AB6" i="344"/>
  <c r="P22" i="344"/>
  <c r="P25" i="344"/>
  <c r="P28" i="344"/>
  <c r="P31" i="344"/>
  <c r="P35" i="344"/>
  <c r="P38" i="344"/>
  <c r="P41" i="344"/>
  <c r="P44" i="344"/>
  <c r="P47" i="344"/>
  <c r="P50" i="344"/>
  <c r="P53" i="344"/>
  <c r="N54" i="344"/>
  <c r="O54" i="344"/>
  <c r="X6" i="344"/>
  <c r="P6" i="344"/>
  <c r="P7" i="344"/>
  <c r="P10" i="344"/>
  <c r="P13" i="344"/>
  <c r="P16" i="344"/>
  <c r="P19" i="344"/>
  <c r="P20" i="344"/>
  <c r="P23" i="344"/>
  <c r="P26" i="344"/>
  <c r="P29" i="344"/>
  <c r="P32" i="344"/>
  <c r="P36" i="344"/>
  <c r="P39" i="344"/>
  <c r="P42" i="344"/>
  <c r="P45" i="344"/>
  <c r="P48" i="344"/>
  <c r="P51" i="344"/>
  <c r="J54" i="344"/>
  <c r="P54" i="344"/>
  <c r="AH6" i="344"/>
  <c r="AD6" i="345"/>
  <c r="AF6" i="345"/>
  <c r="V6" i="345"/>
  <c r="AH6" i="345"/>
  <c r="AB6" i="345"/>
  <c r="X6" i="345"/>
  <c r="AE6" i="346"/>
  <c r="N54" i="346"/>
  <c r="O54" i="346"/>
  <c r="X6" i="346"/>
  <c r="AD6" i="346"/>
  <c r="P54" i="346"/>
  <c r="Z6" i="346"/>
  <c r="AH6" i="346"/>
  <c r="X6" i="347"/>
  <c r="V6" i="348"/>
  <c r="AB6" i="348"/>
  <c r="X6" i="348"/>
  <c r="P54" i="348"/>
  <c r="P50" i="349"/>
  <c r="P46" i="349"/>
  <c r="P33" i="349"/>
  <c r="P34" i="349"/>
  <c r="P38" i="349"/>
  <c r="P42" i="349"/>
  <c r="P47" i="349"/>
  <c r="P51" i="349"/>
  <c r="AE5" i="349"/>
  <c r="Y6" i="349"/>
  <c r="P54" i="349"/>
  <c r="I54" i="349"/>
  <c r="V6" i="349"/>
  <c r="AB6" i="349"/>
  <c r="M54" i="349"/>
  <c r="N54" i="349"/>
  <c r="O54" i="349"/>
  <c r="X6" i="349"/>
  <c r="AH6" i="349"/>
  <c r="AE6" i="349"/>
  <c r="AG6" i="349"/>
  <c r="AJ6" i="349"/>
  <c r="AI5" i="350"/>
  <c r="AC6" i="350"/>
  <c r="X6" i="350"/>
  <c r="AD6" i="350"/>
  <c r="P54" i="350"/>
  <c r="Z6" i="350"/>
  <c r="AH6" i="350"/>
  <c r="AA6" i="350"/>
  <c r="AJ6" i="350"/>
  <c r="AI5" i="351"/>
  <c r="W6" i="351"/>
  <c r="X6" i="351"/>
  <c r="AH6" i="351"/>
  <c r="AD6" i="351"/>
  <c r="Z6" i="351"/>
  <c r="AI5" i="352"/>
  <c r="Y6" i="352"/>
  <c r="AE6" i="352"/>
  <c r="AG6" i="352"/>
  <c r="N54" i="352"/>
  <c r="O54" i="352"/>
  <c r="X6" i="352"/>
  <c r="AD6" i="352"/>
  <c r="P54" i="352"/>
  <c r="Z6" i="352"/>
  <c r="AA6" i="352"/>
  <c r="AK6" i="352"/>
  <c r="AJ6" i="352"/>
  <c r="W6" i="352"/>
  <c r="AC6" i="352"/>
  <c r="V6" i="353"/>
  <c r="AB6" i="353"/>
  <c r="X6" i="353"/>
  <c r="AH6" i="353"/>
  <c r="AD6" i="353"/>
  <c r="P54" i="353"/>
  <c r="Z6" i="353"/>
  <c r="X6" i="354"/>
  <c r="AH6" i="354"/>
  <c r="AD6" i="354"/>
  <c r="P54" i="354"/>
  <c r="Z6" i="354"/>
  <c r="AC5" i="311"/>
  <c r="AI5" i="355"/>
  <c r="AA6" i="355"/>
  <c r="AG6" i="355"/>
  <c r="X6" i="355"/>
  <c r="AH6" i="355"/>
  <c r="AK6" i="355"/>
  <c r="AJ6" i="355"/>
  <c r="AE6" i="355"/>
  <c r="Y6" i="355"/>
  <c r="N54" i="356"/>
  <c r="O54" i="356"/>
  <c r="X6" i="356"/>
  <c r="P54" i="356"/>
  <c r="P19" i="311"/>
  <c r="P36" i="311"/>
  <c r="M54" i="311"/>
  <c r="P43" i="311"/>
  <c r="P24" i="311"/>
  <c r="P7" i="311"/>
  <c r="P28" i="311"/>
  <c r="P44" i="357"/>
  <c r="P47" i="357"/>
  <c r="P50" i="357"/>
  <c r="P53" i="357"/>
  <c r="N54" i="357"/>
  <c r="O54" i="357"/>
  <c r="X6" i="357"/>
  <c r="AH6" i="357"/>
  <c r="AD6" i="357"/>
  <c r="P54" i="357"/>
  <c r="Z6" i="357"/>
  <c r="P47" i="358"/>
  <c r="P50" i="358"/>
  <c r="P53" i="358"/>
  <c r="N54" i="358"/>
  <c r="O54" i="358"/>
  <c r="X6" i="358"/>
  <c r="AD6" i="358"/>
  <c r="P54" i="358"/>
  <c r="Z6" i="358"/>
  <c r="Y5" i="311"/>
  <c r="Y6" i="311"/>
  <c r="P51" i="311"/>
  <c r="P25" i="311"/>
  <c r="P44" i="311"/>
  <c r="P12" i="311"/>
  <c r="P37" i="311"/>
  <c r="P30" i="311"/>
  <c r="P14" i="311"/>
  <c r="P46" i="311"/>
  <c r="P48" i="311"/>
  <c r="P47" i="311"/>
  <c r="P29" i="311"/>
  <c r="P20" i="311"/>
  <c r="P8" i="311"/>
  <c r="P5" i="311"/>
  <c r="P6" i="311"/>
  <c r="P13" i="311"/>
  <c r="P11" i="311"/>
  <c r="P27" i="311"/>
  <c r="P42" i="311"/>
  <c r="P38" i="311"/>
  <c r="J54" i="311"/>
  <c r="P9" i="311"/>
  <c r="P32" i="311"/>
  <c r="P34" i="311"/>
  <c r="P53" i="311"/>
  <c r="P18" i="311"/>
  <c r="T54" i="311"/>
  <c r="P45" i="311"/>
  <c r="P33" i="311"/>
  <c r="P39" i="311"/>
  <c r="P52" i="311"/>
  <c r="P26" i="311"/>
  <c r="P22" i="311"/>
  <c r="P31" i="311"/>
  <c r="P15" i="311"/>
  <c r="P40" i="311"/>
  <c r="N54" i="311"/>
  <c r="O54" i="311"/>
  <c r="P10" i="311"/>
  <c r="P35" i="311"/>
  <c r="P41" i="311"/>
  <c r="P17" i="311"/>
  <c r="P50" i="311"/>
  <c r="P21" i="311"/>
  <c r="P23" i="311"/>
  <c r="P49" i="311"/>
  <c r="P16" i="311"/>
  <c r="AI5" i="311"/>
  <c r="AC6" i="311"/>
  <c r="AI5" i="359"/>
  <c r="W6" i="359"/>
  <c r="AI6" i="359"/>
  <c r="AE6" i="359"/>
  <c r="Y6" i="359"/>
  <c r="X6" i="359"/>
  <c r="AD6" i="359"/>
  <c r="P54" i="359"/>
  <c r="Z6" i="359"/>
  <c r="W6" i="311"/>
  <c r="AK6" i="311"/>
  <c r="AE6" i="311"/>
  <c r="AG6" i="311"/>
  <c r="AA6" i="359"/>
  <c r="AK6" i="359"/>
  <c r="AJ6" i="359"/>
  <c r="AC6" i="359"/>
  <c r="AG6" i="359"/>
  <c r="AE5" i="360"/>
  <c r="AE6" i="360"/>
  <c r="AG5" i="360"/>
  <c r="AG6" i="360"/>
  <c r="V6" i="360"/>
  <c r="AH6" i="360"/>
  <c r="AB6" i="360"/>
  <c r="M54" i="360"/>
  <c r="X6" i="360"/>
  <c r="AC5" i="360"/>
  <c r="P9" i="360"/>
  <c r="W5" i="360"/>
  <c r="AI5" i="360"/>
  <c r="W6" i="360"/>
  <c r="AA6" i="360"/>
  <c r="P47" i="360"/>
  <c r="P28" i="360"/>
  <c r="P44" i="360"/>
  <c r="P25" i="360"/>
  <c r="P30" i="360"/>
  <c r="P33" i="360"/>
  <c r="P39" i="360"/>
  <c r="P13" i="360"/>
  <c r="P26" i="360"/>
  <c r="P34" i="360"/>
  <c r="P41" i="360"/>
  <c r="P22" i="360"/>
  <c r="P38" i="360"/>
  <c r="P18" i="360"/>
  <c r="P54" i="360"/>
  <c r="P10" i="360"/>
  <c r="P53" i="360"/>
  <c r="P35" i="360"/>
  <c r="P15" i="360"/>
  <c r="P5" i="360"/>
  <c r="P50" i="360"/>
  <c r="P31" i="360"/>
  <c r="P12" i="360"/>
  <c r="T54" i="360"/>
  <c r="P7" i="360"/>
  <c r="P14" i="360"/>
  <c r="P23" i="360"/>
  <c r="P48" i="360"/>
  <c r="P52" i="360"/>
  <c r="P8" i="360"/>
  <c r="P11" i="360"/>
  <c r="P19" i="360"/>
  <c r="P20" i="360"/>
  <c r="P27" i="360"/>
  <c r="P45" i="360"/>
  <c r="P6" i="360"/>
  <c r="P24" i="360"/>
  <c r="P37" i="360"/>
  <c r="P49" i="360"/>
  <c r="P16" i="360"/>
  <c r="P21" i="360"/>
  <c r="P42" i="360"/>
  <c r="P46" i="360"/>
  <c r="J54" i="360"/>
  <c r="P36" i="360"/>
  <c r="P43" i="360"/>
  <c r="P17" i="360"/>
  <c r="P29" i="360"/>
  <c r="P32" i="360"/>
  <c r="P40" i="360"/>
  <c r="P51" i="360"/>
  <c r="AK6" i="360"/>
  <c r="AC6" i="360"/>
  <c r="P16" i="361"/>
  <c r="P28" i="361"/>
  <c r="P40" i="361"/>
  <c r="P52" i="361"/>
  <c r="P7" i="361"/>
  <c r="P18" i="361"/>
  <c r="P21" i="361"/>
  <c r="P30" i="361"/>
  <c r="P43" i="361"/>
  <c r="P53" i="361"/>
  <c r="J54" i="361"/>
  <c r="P15" i="361"/>
  <c r="P38" i="361"/>
  <c r="P49" i="361"/>
  <c r="P5" i="361"/>
  <c r="P9" i="361"/>
  <c r="P24" i="361"/>
  <c r="P33" i="361"/>
  <c r="P34" i="361"/>
  <c r="P44" i="361"/>
  <c r="P11" i="361"/>
  <c r="P25" i="361"/>
  <c r="P35" i="361"/>
  <c r="P45" i="361"/>
  <c r="P6" i="361"/>
  <c r="P14" i="361"/>
  <c r="P26" i="361"/>
  <c r="P36" i="361"/>
  <c r="P47" i="361"/>
  <c r="M54" i="361"/>
  <c r="P8" i="361"/>
  <c r="P12" i="361"/>
  <c r="P17" i="361"/>
  <c r="P22" i="361"/>
  <c r="P27" i="361"/>
  <c r="P31" i="361"/>
  <c r="P37" i="361"/>
  <c r="P41" i="361"/>
  <c r="P46" i="361"/>
  <c r="P50" i="361"/>
  <c r="P13" i="361"/>
  <c r="P23" i="361"/>
  <c r="P32" i="361"/>
  <c r="P42" i="361"/>
  <c r="P51" i="361"/>
  <c r="AC5" i="361"/>
  <c r="N54" i="361"/>
  <c r="O54" i="361"/>
  <c r="P10" i="361"/>
  <c r="P19" i="361"/>
  <c r="P20" i="361"/>
  <c r="P29" i="361"/>
  <c r="P39" i="361"/>
  <c r="P48" i="361"/>
  <c r="I54" i="361"/>
  <c r="X6" i="361"/>
  <c r="AD6" i="361"/>
  <c r="P54" i="361"/>
  <c r="Z6" i="361"/>
  <c r="AE5" i="362"/>
  <c r="T54" i="362"/>
  <c r="P8" i="362"/>
  <c r="P11" i="362"/>
  <c r="P14" i="362"/>
  <c r="P17" i="362"/>
  <c r="P21" i="362"/>
  <c r="P24" i="362"/>
  <c r="P27" i="362"/>
  <c r="P30" i="362"/>
  <c r="P33" i="362"/>
  <c r="P34" i="362"/>
  <c r="P37" i="362"/>
  <c r="P40" i="362"/>
  <c r="P43" i="362"/>
  <c r="P46" i="362"/>
  <c r="P49" i="362"/>
  <c r="P52" i="362"/>
  <c r="P5" i="362"/>
  <c r="P9" i="362"/>
  <c r="P12" i="362"/>
  <c r="P15" i="362"/>
  <c r="P18" i="362"/>
  <c r="P22" i="362"/>
  <c r="P25" i="362"/>
  <c r="P28" i="362"/>
  <c r="P31" i="362"/>
  <c r="P35" i="362"/>
  <c r="P38" i="362"/>
  <c r="P41" i="362"/>
  <c r="P44" i="362"/>
  <c r="P47" i="362"/>
  <c r="P50" i="362"/>
  <c r="P53" i="362"/>
  <c r="N54" i="362"/>
  <c r="O54" i="362"/>
  <c r="X6" i="362"/>
  <c r="P6" i="362"/>
  <c r="P7" i="362"/>
  <c r="P10" i="362"/>
  <c r="P13" i="362"/>
  <c r="P16" i="362"/>
  <c r="P19" i="362"/>
  <c r="P20" i="362"/>
  <c r="P23" i="362"/>
  <c r="P26" i="362"/>
  <c r="P29" i="362"/>
  <c r="P32" i="362"/>
  <c r="P36" i="362"/>
  <c r="P39" i="362"/>
  <c r="P42" i="362"/>
  <c r="P45" i="362"/>
  <c r="P48" i="362"/>
  <c r="P51" i="362"/>
  <c r="J54" i="362"/>
  <c r="V6" i="362"/>
  <c r="AD6" i="362"/>
  <c r="Z6" i="362"/>
  <c r="AB6" i="362"/>
  <c r="AH6" i="362"/>
  <c r="I54" i="364"/>
  <c r="V6" i="364"/>
  <c r="AB6" i="364"/>
  <c r="X6" i="364"/>
  <c r="AD6" i="364"/>
  <c r="Z6" i="364"/>
  <c r="AI5" i="364"/>
  <c r="AE6" i="364"/>
  <c r="P50" i="364"/>
  <c r="P38" i="364"/>
  <c r="P49" i="364"/>
  <c r="P36" i="364"/>
  <c r="P47" i="364"/>
  <c r="P28" i="364"/>
  <c r="P42" i="364"/>
  <c r="P41" i="364"/>
  <c r="P39" i="364"/>
  <c r="P25" i="364"/>
  <c r="P6" i="364"/>
  <c r="P27" i="364"/>
  <c r="P18" i="364"/>
  <c r="P34" i="364"/>
  <c r="P9" i="364"/>
  <c r="N54" i="364"/>
  <c r="O54" i="364"/>
  <c r="P33" i="364"/>
  <c r="P21" i="364"/>
  <c r="P44" i="364"/>
  <c r="P12" i="364"/>
  <c r="P37" i="364"/>
  <c r="P53" i="364"/>
  <c r="P54" i="364"/>
  <c r="P26" i="364"/>
  <c r="P14" i="364"/>
  <c r="P32" i="364"/>
  <c r="P43" i="364"/>
  <c r="P52" i="364"/>
  <c r="P46" i="364"/>
  <c r="P8" i="364"/>
  <c r="P19" i="364"/>
  <c r="P20" i="364"/>
  <c r="P23" i="364"/>
  <c r="P15" i="364"/>
  <c r="P31" i="364"/>
  <c r="P5" i="364"/>
  <c r="P16" i="364"/>
  <c r="P24" i="364"/>
  <c r="P29" i="364"/>
  <c r="P48" i="364"/>
  <c r="P10" i="364"/>
  <c r="P13" i="364"/>
  <c r="P35" i="364"/>
  <c r="P7" i="364"/>
  <c r="P17" i="364"/>
  <c r="P22" i="364"/>
  <c r="P30" i="364"/>
  <c r="P40" i="364"/>
  <c r="P45" i="364"/>
  <c r="P11" i="364"/>
  <c r="P51" i="364"/>
  <c r="AC6" i="364"/>
  <c r="AK6" i="364"/>
  <c r="AJ6" i="364"/>
  <c r="AG6" i="364"/>
  <c r="W6" i="364"/>
  <c r="AA6" i="364"/>
  <c r="Y6" i="364"/>
  <c r="AI6" i="364"/>
  <c r="P33" i="365"/>
  <c r="P21" i="365"/>
  <c r="P6" i="365"/>
  <c r="P11" i="365"/>
  <c r="P26" i="365"/>
  <c r="P50" i="365"/>
  <c r="P13" i="365"/>
  <c r="P27" i="365"/>
  <c r="P14" i="365"/>
  <c r="P19" i="365"/>
  <c r="P20" i="365"/>
  <c r="P32" i="365"/>
  <c r="P35" i="365"/>
  <c r="P44" i="365"/>
  <c r="P51" i="365"/>
  <c r="P28" i="365"/>
  <c r="P37" i="365"/>
  <c r="P45" i="365"/>
  <c r="P53" i="365"/>
  <c r="J54" i="365"/>
  <c r="P8" i="365"/>
  <c r="P15" i="365"/>
  <c r="P22" i="365"/>
  <c r="P29" i="365"/>
  <c r="P38" i="365"/>
  <c r="P46" i="365"/>
  <c r="P9" i="365"/>
  <c r="P16" i="365"/>
  <c r="P23" i="365"/>
  <c r="P39" i="365"/>
  <c r="P48" i="365"/>
  <c r="P5" i="365"/>
  <c r="P10" i="365"/>
  <c r="P17" i="365"/>
  <c r="P25" i="365"/>
  <c r="P31" i="365"/>
  <c r="P40" i="365"/>
  <c r="P49" i="365"/>
  <c r="P34" i="365"/>
  <c r="P42" i="365"/>
  <c r="P43" i="365"/>
  <c r="N54" i="365"/>
  <c r="O54" i="365"/>
  <c r="P7" i="365"/>
  <c r="P12" i="365"/>
  <c r="P18" i="365"/>
  <c r="P24" i="365"/>
  <c r="P30" i="365"/>
  <c r="P36" i="365"/>
  <c r="P41" i="365"/>
  <c r="P47" i="365"/>
  <c r="P52" i="365"/>
  <c r="P54" i="365"/>
  <c r="M54" i="365"/>
  <c r="V6" i="365"/>
  <c r="AB6" i="365"/>
  <c r="X6" i="365"/>
  <c r="AD6" i="365"/>
  <c r="Z6" i="365"/>
  <c r="AH6" i="365"/>
  <c r="X6" i="366"/>
  <c r="Z6" i="366"/>
  <c r="W6" i="366"/>
  <c r="P22" i="366"/>
  <c r="P23" i="366"/>
  <c r="P30" i="366"/>
  <c r="P31" i="366"/>
  <c r="V6" i="366"/>
  <c r="AD6" i="366"/>
  <c r="I54" i="366"/>
  <c r="P6" i="366"/>
  <c r="P7" i="366"/>
  <c r="P14" i="366"/>
  <c r="P15" i="366"/>
  <c r="P34" i="366"/>
  <c r="P35" i="366"/>
  <c r="P42" i="366"/>
  <c r="P43" i="366"/>
  <c r="P50" i="366"/>
  <c r="P51" i="366"/>
  <c r="AA6" i="311"/>
  <c r="AI6" i="311"/>
  <c r="AG6" i="351"/>
  <c r="AH6" i="348"/>
  <c r="Y6" i="360"/>
  <c r="AI6" i="360"/>
  <c r="AJ6" i="311"/>
  <c r="AE6" i="340"/>
  <c r="AC6" i="343"/>
  <c r="AE6" i="351"/>
  <c r="AK6" i="351"/>
  <c r="AC6" i="351"/>
  <c r="Y6" i="351"/>
  <c r="AI6" i="351"/>
  <c r="AC6" i="339"/>
  <c r="AA6" i="340"/>
  <c r="W6" i="340"/>
  <c r="AI6" i="340"/>
  <c r="AK6" i="340"/>
  <c r="AJ6" i="340"/>
  <c r="AC6" i="340"/>
  <c r="Y6" i="340"/>
  <c r="AG6" i="340"/>
  <c r="AG6" i="343"/>
  <c r="W6" i="346"/>
  <c r="AA6" i="346"/>
  <c r="AK6" i="346"/>
  <c r="AJ6" i="346"/>
  <c r="AJ6" i="351"/>
  <c r="AI5" i="347"/>
  <c r="W6" i="347"/>
  <c r="AI5" i="348"/>
  <c r="AJ6" i="360"/>
  <c r="AI6" i="352"/>
  <c r="AA6" i="351"/>
  <c r="AG6" i="350"/>
  <c r="AK6" i="350"/>
  <c r="AE6" i="350"/>
  <c r="W6" i="350"/>
  <c r="Y6" i="350"/>
  <c r="AH6" i="338"/>
  <c r="AG6" i="338"/>
  <c r="AI5" i="338"/>
  <c r="AI5" i="342"/>
  <c r="W6" i="342"/>
  <c r="AC6" i="342"/>
  <c r="AI5" i="345"/>
  <c r="W6" i="345"/>
  <c r="AH6" i="364"/>
  <c r="AG6" i="342"/>
  <c r="Y6" i="342"/>
  <c r="AG6" i="346"/>
  <c r="AI5" i="337"/>
  <c r="W6" i="337"/>
  <c r="AI5" i="339"/>
  <c r="W6" i="349"/>
  <c r="AC6" i="349"/>
  <c r="AK6" i="349"/>
  <c r="AA6" i="349"/>
  <c r="AE6" i="341"/>
  <c r="AI5" i="341"/>
  <c r="W6" i="341"/>
  <c r="AI5" i="343"/>
  <c r="AI5" i="344"/>
  <c r="W6" i="344"/>
  <c r="Y6" i="346"/>
  <c r="AC6" i="346"/>
  <c r="AB6" i="343"/>
  <c r="P52" i="344"/>
  <c r="I54" i="344"/>
  <c r="P51" i="346"/>
  <c r="P52" i="346"/>
  <c r="P53" i="346"/>
  <c r="AF6" i="347"/>
  <c r="N54" i="347"/>
  <c r="O54" i="347"/>
  <c r="M54" i="348"/>
  <c r="AI5" i="353"/>
  <c r="AC6" i="355"/>
  <c r="W6" i="355"/>
  <c r="AI6" i="355"/>
  <c r="AF6" i="311"/>
  <c r="I54" i="337"/>
  <c r="AF6" i="338"/>
  <c r="P50" i="340"/>
  <c r="P51" i="340"/>
  <c r="P52" i="340"/>
  <c r="I54" i="340"/>
  <c r="T54" i="342"/>
  <c r="M54" i="342"/>
  <c r="P34" i="343"/>
  <c r="P35" i="343"/>
  <c r="P36" i="343"/>
  <c r="P37" i="343"/>
  <c r="P38" i="343"/>
  <c r="P39" i="343"/>
  <c r="P40" i="343"/>
  <c r="P41" i="343"/>
  <c r="P42" i="343"/>
  <c r="P43" i="343"/>
  <c r="P44" i="343"/>
  <c r="P45" i="343"/>
  <c r="P46" i="343"/>
  <c r="P47" i="343"/>
  <c r="P48" i="343"/>
  <c r="P49" i="343"/>
  <c r="P50" i="343"/>
  <c r="P51" i="343"/>
  <c r="P52" i="343"/>
  <c r="P53" i="343"/>
  <c r="P17" i="344"/>
  <c r="P18" i="344"/>
  <c r="P27" i="344"/>
  <c r="P37" i="344"/>
  <c r="P49" i="344"/>
  <c r="N54" i="345"/>
  <c r="O54" i="345"/>
  <c r="M54" i="346"/>
  <c r="X6" i="311"/>
  <c r="AD6" i="347"/>
  <c r="AD6" i="311"/>
  <c r="N54" i="341"/>
  <c r="O54" i="341"/>
  <c r="N54" i="342"/>
  <c r="O54" i="342"/>
  <c r="P46" i="344"/>
  <c r="N54" i="348"/>
  <c r="O54" i="348"/>
  <c r="AI5" i="354"/>
  <c r="V6" i="311"/>
  <c r="J54" i="342"/>
  <c r="P54" i="342"/>
  <c r="AF6" i="343"/>
  <c r="AH6" i="343"/>
  <c r="V6" i="347"/>
  <c r="AH6" i="347"/>
  <c r="J54" i="348"/>
  <c r="Z6" i="311"/>
  <c r="P52" i="342"/>
  <c r="P53" i="342"/>
  <c r="Z6" i="347"/>
  <c r="P38" i="348"/>
  <c r="P39" i="348"/>
  <c r="P40" i="348"/>
  <c r="P41" i="348"/>
  <c r="P42" i="348"/>
  <c r="P43" i="348"/>
  <c r="P44" i="348"/>
  <c r="P45" i="348"/>
  <c r="P46" i="348"/>
  <c r="P47" i="348"/>
  <c r="P48" i="348"/>
  <c r="P49" i="348"/>
  <c r="P50" i="348"/>
  <c r="P51" i="348"/>
  <c r="P52" i="348"/>
  <c r="P53" i="348"/>
  <c r="AG6" i="354"/>
  <c r="P20" i="342"/>
  <c r="P21" i="342"/>
  <c r="P22" i="342"/>
  <c r="P23" i="342"/>
  <c r="P24" i="342"/>
  <c r="P25" i="342"/>
  <c r="P26" i="342"/>
  <c r="P27" i="342"/>
  <c r="P28" i="342"/>
  <c r="P29" i="342"/>
  <c r="P30" i="342"/>
  <c r="P31" i="342"/>
  <c r="P32" i="342"/>
  <c r="P18" i="345"/>
  <c r="P20" i="348"/>
  <c r="P21" i="348"/>
  <c r="P22" i="348"/>
  <c r="P23" i="348"/>
  <c r="P24" i="348"/>
  <c r="P25" i="348"/>
  <c r="P26" i="348"/>
  <c r="P27" i="348"/>
  <c r="P28" i="348"/>
  <c r="P29" i="348"/>
  <c r="P30" i="348"/>
  <c r="P31" i="348"/>
  <c r="P32" i="348"/>
  <c r="T54" i="350"/>
  <c r="N54" i="350"/>
  <c r="O54" i="350"/>
  <c r="AF6" i="352"/>
  <c r="I54" i="357"/>
  <c r="M54" i="357"/>
  <c r="W5" i="362"/>
  <c r="J54" i="349"/>
  <c r="V6" i="352"/>
  <c r="M54" i="352"/>
  <c r="P20" i="354"/>
  <c r="P21" i="354"/>
  <c r="P22" i="354"/>
  <c r="P23" i="354"/>
  <c r="P24" i="354"/>
  <c r="P25" i="354"/>
  <c r="P26" i="354"/>
  <c r="P27" i="354"/>
  <c r="P28" i="354"/>
  <c r="J54" i="354"/>
  <c r="P19" i="355"/>
  <c r="P33" i="355"/>
  <c r="P32" i="355"/>
  <c r="P31" i="355"/>
  <c r="P30" i="355"/>
  <c r="P29" i="355"/>
  <c r="P28" i="355"/>
  <c r="P27" i="355"/>
  <c r="P26" i="355"/>
  <c r="P25" i="355"/>
  <c r="P24" i="355"/>
  <c r="P23" i="355"/>
  <c r="P22" i="355"/>
  <c r="P21" i="355"/>
  <c r="P20" i="355"/>
  <c r="P54" i="355"/>
  <c r="W5" i="358"/>
  <c r="P52" i="349"/>
  <c r="P53" i="349"/>
  <c r="N54" i="353"/>
  <c r="O54" i="353"/>
  <c r="P7" i="354"/>
  <c r="P8" i="354"/>
  <c r="P9" i="354"/>
  <c r="P10" i="354"/>
  <c r="P11" i="354"/>
  <c r="P12" i="354"/>
  <c r="P13" i="354"/>
  <c r="P14" i="354"/>
  <c r="P15" i="354"/>
  <c r="P29" i="354"/>
  <c r="P30" i="354"/>
  <c r="P31" i="354"/>
  <c r="P32" i="354"/>
  <c r="P33" i="354"/>
  <c r="P16" i="355"/>
  <c r="AE5" i="361"/>
  <c r="AG6" i="361"/>
  <c r="J54" i="353"/>
  <c r="P16" i="354"/>
  <c r="P17" i="354"/>
  <c r="P18" i="354"/>
  <c r="P19" i="354"/>
  <c r="P15" i="355"/>
  <c r="J54" i="355"/>
  <c r="W5" i="356"/>
  <c r="AE5" i="357"/>
  <c r="V6" i="358"/>
  <c r="AH6" i="358"/>
  <c r="P10" i="349"/>
  <c r="P20" i="349"/>
  <c r="P21" i="349"/>
  <c r="P22" i="349"/>
  <c r="P23" i="349"/>
  <c r="P24" i="349"/>
  <c r="P25" i="349"/>
  <c r="P26" i="349"/>
  <c r="P27" i="349"/>
  <c r="P28" i="349"/>
  <c r="P29" i="349"/>
  <c r="P30" i="349"/>
  <c r="P31" i="349"/>
  <c r="P32" i="349"/>
  <c r="P48" i="349"/>
  <c r="P40" i="353"/>
  <c r="P41" i="353"/>
  <c r="P42" i="353"/>
  <c r="P43" i="353"/>
  <c r="P44" i="353"/>
  <c r="P45" i="353"/>
  <c r="P46" i="353"/>
  <c r="P47" i="353"/>
  <c r="P48" i="353"/>
  <c r="P49" i="353"/>
  <c r="P50" i="353"/>
  <c r="P51" i="353"/>
  <c r="P52" i="353"/>
  <c r="P14" i="355"/>
  <c r="P34" i="355"/>
  <c r="P35" i="355"/>
  <c r="P36" i="355"/>
  <c r="P37" i="355"/>
  <c r="P38" i="355"/>
  <c r="P39" i="355"/>
  <c r="P40" i="355"/>
  <c r="P41" i="355"/>
  <c r="P42" i="355"/>
  <c r="P43" i="355"/>
  <c r="P44" i="355"/>
  <c r="P45" i="355"/>
  <c r="P46" i="355"/>
  <c r="P47" i="355"/>
  <c r="P48" i="355"/>
  <c r="P49" i="355"/>
  <c r="P50" i="355"/>
  <c r="P51" i="355"/>
  <c r="P52" i="355"/>
  <c r="P53" i="355"/>
  <c r="AF6" i="356"/>
  <c r="AB6" i="356"/>
  <c r="Z6" i="356"/>
  <c r="V6" i="356"/>
  <c r="Y5" i="356"/>
  <c r="AC5" i="365"/>
  <c r="M54" i="362"/>
  <c r="AF6" i="359"/>
  <c r="AH6" i="359"/>
  <c r="P49" i="359"/>
  <c r="P50" i="359"/>
  <c r="P51" i="359"/>
  <c r="P52" i="359"/>
  <c r="P53" i="359"/>
  <c r="I54" i="355"/>
  <c r="AK6" i="337"/>
  <c r="Y6" i="337"/>
  <c r="AJ6" i="337"/>
  <c r="AG6" i="337"/>
  <c r="AE6" i="337"/>
  <c r="AA6" i="337"/>
  <c r="AI6" i="345"/>
  <c r="AI6" i="346"/>
  <c r="AA6" i="344"/>
  <c r="AK6" i="344"/>
  <c r="AJ6" i="344"/>
  <c r="AG6" i="344"/>
  <c r="AJ6" i="345"/>
  <c r="AK6" i="345"/>
  <c r="AE6" i="345"/>
  <c r="AG6" i="345"/>
  <c r="AA6" i="345"/>
  <c r="AA6" i="348"/>
  <c r="AK6" i="348"/>
  <c r="W6" i="348"/>
  <c r="AJ6" i="348"/>
  <c r="AG6" i="348"/>
  <c r="AE6" i="348"/>
  <c r="AC6" i="348"/>
  <c r="Y6" i="348"/>
  <c r="Y6" i="345"/>
  <c r="AE6" i="344"/>
  <c r="AC6" i="344"/>
  <c r="AI6" i="350"/>
  <c r="Y6" i="343"/>
  <c r="AE6" i="343"/>
  <c r="AA6" i="343"/>
  <c r="W6" i="343"/>
  <c r="AK6" i="343"/>
  <c r="AJ6" i="343"/>
  <c r="AI6" i="342"/>
  <c r="AA6" i="347"/>
  <c r="AI6" i="347"/>
  <c r="AK6" i="347"/>
  <c r="AJ6" i="347"/>
  <c r="Y6" i="347"/>
  <c r="AE6" i="347"/>
  <c r="AC6" i="347"/>
  <c r="AG6" i="347"/>
  <c r="AH6" i="311"/>
  <c r="AJ6" i="353"/>
  <c r="Y6" i="353"/>
  <c r="AG6" i="353"/>
  <c r="AC6" i="353"/>
  <c r="W6" i="353"/>
  <c r="AE6" i="353"/>
  <c r="AA6" i="353"/>
  <c r="AK6" i="353"/>
  <c r="AI6" i="349"/>
  <c r="AA6" i="342"/>
  <c r="AK6" i="342"/>
  <c r="AJ6" i="342"/>
  <c r="AC6" i="345"/>
  <c r="AH6" i="352"/>
  <c r="AI5" i="357"/>
  <c r="AC6" i="354"/>
  <c r="AE6" i="354"/>
  <c r="W6" i="354"/>
  <c r="AA6" i="354"/>
  <c r="AK6" i="354"/>
  <c r="AJ6" i="354"/>
  <c r="Y6" i="354"/>
  <c r="AA6" i="341"/>
  <c r="AK6" i="341"/>
  <c r="AG6" i="341"/>
  <c r="AI6" i="341"/>
  <c r="AJ6" i="341"/>
  <c r="AC6" i="341"/>
  <c r="AK6" i="339"/>
  <c r="AJ6" i="339"/>
  <c r="AG6" i="339"/>
  <c r="Y6" i="339"/>
  <c r="AA6" i="339"/>
  <c r="AE6" i="339"/>
  <c r="AE6" i="342"/>
  <c r="Y6" i="344"/>
  <c r="AI6" i="344"/>
  <c r="AI5" i="362"/>
  <c r="W6" i="362"/>
  <c r="AI5" i="358"/>
  <c r="W6" i="358"/>
  <c r="AI5" i="365"/>
  <c r="AC6" i="365"/>
  <c r="AI5" i="356"/>
  <c r="W6" i="356"/>
  <c r="AH6" i="356"/>
  <c r="Y6" i="341"/>
  <c r="W6" i="339"/>
  <c r="AC6" i="337"/>
  <c r="AI6" i="337"/>
  <c r="AJ6" i="338"/>
  <c r="W6" i="338"/>
  <c r="AE6" i="338"/>
  <c r="AC6" i="338"/>
  <c r="Y6" i="338"/>
  <c r="AA6" i="338"/>
  <c r="AK6" i="338"/>
  <c r="W6" i="365"/>
  <c r="AE6" i="365"/>
  <c r="AG6" i="365"/>
  <c r="AK6" i="365"/>
  <c r="AJ6" i="365"/>
  <c r="Y6" i="365"/>
  <c r="AA6" i="365"/>
  <c r="AI6" i="343"/>
  <c r="AI6" i="339"/>
  <c r="AG6" i="358"/>
  <c r="AC6" i="358"/>
  <c r="AK6" i="358"/>
  <c r="Y6" i="358"/>
  <c r="AI6" i="358"/>
  <c r="AE6" i="358"/>
  <c r="AA6" i="358"/>
  <c r="AJ6" i="358"/>
  <c r="Y6" i="357"/>
  <c r="AA6" i="357"/>
  <c r="AG6" i="357"/>
  <c r="AK6" i="357"/>
  <c r="AJ6" i="357"/>
  <c r="W6" i="357"/>
  <c r="AI6" i="357"/>
  <c r="AC6" i="357"/>
  <c r="AE6" i="357"/>
  <c r="AI6" i="348"/>
  <c r="AI6" i="353"/>
  <c r="AA6" i="362"/>
  <c r="AI6" i="362"/>
  <c r="AC6" i="362"/>
  <c r="AE6" i="362"/>
  <c r="AG6" i="362"/>
  <c r="Y6" i="362"/>
  <c r="AJ6" i="362"/>
  <c r="AK6" i="362"/>
  <c r="AI6" i="338"/>
  <c r="AK6" i="356"/>
  <c r="AC6" i="356"/>
  <c r="AI6" i="356"/>
  <c r="AG6" i="356"/>
  <c r="AA6" i="356"/>
  <c r="AJ6" i="356"/>
  <c r="AE6" i="356"/>
  <c r="Y6" i="356"/>
  <c r="AI6" i="354"/>
  <c r="AI6" i="365"/>
  <c r="P49" i="366"/>
  <c r="P41" i="366"/>
  <c r="P54" i="366"/>
  <c r="P13" i="366"/>
  <c r="P29" i="366"/>
  <c r="P21" i="366"/>
  <c r="P48" i="366"/>
  <c r="N54" i="366"/>
  <c r="O54" i="366"/>
  <c r="P12" i="366"/>
  <c r="P20" i="366"/>
  <c r="P40" i="366"/>
  <c r="P28" i="366"/>
  <c r="P47" i="366"/>
  <c r="P39" i="366"/>
  <c r="P19" i="366"/>
  <c r="P11" i="366"/>
  <c r="P27" i="366"/>
  <c r="J54" i="366"/>
  <c r="P46" i="366"/>
  <c r="P38" i="366"/>
  <c r="P18" i="366"/>
  <c r="P10" i="366"/>
  <c r="P5" i="366"/>
  <c r="P26" i="366"/>
  <c r="P53" i="366"/>
  <c r="P45" i="366"/>
  <c r="P37" i="366"/>
  <c r="P17" i="366"/>
  <c r="P9" i="366"/>
  <c r="P33" i="366"/>
  <c r="P25" i="366"/>
  <c r="P52" i="366"/>
  <c r="P44" i="366"/>
  <c r="P36" i="366"/>
  <c r="P16" i="366"/>
  <c r="P8" i="366"/>
  <c r="P32" i="366"/>
  <c r="AC6" i="366"/>
  <c r="AJ6" i="366"/>
  <c r="AE6" i="366"/>
  <c r="AG6" i="366"/>
  <c r="Y6" i="366"/>
  <c r="AA6" i="366"/>
  <c r="AK6" i="366"/>
  <c r="AI6" i="366"/>
  <c r="AF6" i="367"/>
  <c r="X6" i="367"/>
  <c r="P18" i="367"/>
  <c r="P12" i="367"/>
  <c r="P11" i="367"/>
  <c r="P10" i="367"/>
  <c r="P19" i="367"/>
  <c r="P9" i="367"/>
  <c r="P17" i="367"/>
  <c r="P6" i="367"/>
  <c r="P8" i="367"/>
  <c r="P16" i="367"/>
  <c r="P7" i="367"/>
  <c r="P15" i="367"/>
  <c r="P14" i="367"/>
  <c r="P13" i="367"/>
  <c r="P20" i="367"/>
  <c r="P21" i="367"/>
  <c r="P22" i="367"/>
  <c r="P23" i="367"/>
  <c r="P24" i="367"/>
  <c r="P25" i="367"/>
  <c r="P26" i="367"/>
  <c r="P27" i="367"/>
  <c r="P28" i="367"/>
  <c r="P29" i="367"/>
  <c r="P30" i="367"/>
  <c r="P31" i="367"/>
  <c r="P32" i="367"/>
  <c r="P33" i="367"/>
  <c r="AC5" i="367"/>
  <c r="AI5" i="367"/>
  <c r="AC6" i="367"/>
  <c r="Z6" i="367"/>
  <c r="M54" i="367"/>
  <c r="N54" i="367"/>
  <c r="O54" i="367"/>
  <c r="AB6" i="367"/>
  <c r="P54" i="367"/>
  <c r="V6" i="367"/>
  <c r="P5" i="367"/>
  <c r="P34" i="367"/>
  <c r="P35" i="367"/>
  <c r="P36" i="367"/>
  <c r="P37" i="367"/>
  <c r="P38" i="367"/>
  <c r="P39" i="367"/>
  <c r="P40" i="367"/>
  <c r="P41" i="367"/>
  <c r="P42" i="367"/>
  <c r="P43" i="367"/>
  <c r="P44" i="367"/>
  <c r="P45" i="367"/>
  <c r="P46" i="367"/>
  <c r="P47" i="367"/>
  <c r="P48" i="367"/>
  <c r="P49" i="367"/>
  <c r="P50" i="367"/>
  <c r="P51" i="367"/>
  <c r="P52" i="367"/>
  <c r="P53" i="367"/>
  <c r="J54" i="367"/>
  <c r="AE6" i="367"/>
  <c r="W6" i="367"/>
  <c r="AK6" i="367"/>
  <c r="AJ6" i="367"/>
  <c r="AA6" i="367"/>
  <c r="Y6" i="367"/>
  <c r="AH6" i="367"/>
  <c r="AG6" i="367"/>
  <c r="AI6" i="367"/>
  <c r="AG5" i="368"/>
  <c r="AC5" i="368"/>
  <c r="P42" i="368"/>
  <c r="P41" i="368"/>
  <c r="P50" i="368"/>
  <c r="J54" i="368"/>
  <c r="P39" i="368"/>
  <c r="P49" i="368"/>
  <c r="P6" i="368"/>
  <c r="P34" i="368"/>
  <c r="P47" i="368"/>
  <c r="T54" i="368"/>
  <c r="I54" i="368"/>
  <c r="P20" i="368"/>
  <c r="P21" i="368"/>
  <c r="P22" i="368"/>
  <c r="P23" i="368"/>
  <c r="P24" i="368"/>
  <c r="P25" i="368"/>
  <c r="P26" i="368"/>
  <c r="P27" i="368"/>
  <c r="P28" i="368"/>
  <c r="P29" i="368"/>
  <c r="P30" i="368"/>
  <c r="P31" i="368"/>
  <c r="P32" i="368"/>
  <c r="P33" i="368"/>
  <c r="P40" i="368"/>
  <c r="P48" i="368"/>
  <c r="P7" i="368"/>
  <c r="P8" i="368"/>
  <c r="P9" i="368"/>
  <c r="P10" i="368"/>
  <c r="P11" i="368"/>
  <c r="P12" i="368"/>
  <c r="P13" i="368"/>
  <c r="P14" i="368"/>
  <c r="P15" i="368"/>
  <c r="P16" i="368"/>
  <c r="P17" i="368"/>
  <c r="P18" i="368"/>
  <c r="P19" i="368"/>
  <c r="P38" i="368"/>
  <c r="P46" i="368"/>
  <c r="P37" i="368"/>
  <c r="P45" i="368"/>
  <c r="P53" i="368"/>
  <c r="P36" i="368"/>
  <c r="P44" i="368"/>
  <c r="P52" i="368"/>
  <c r="P54" i="368"/>
  <c r="P5" i="368"/>
  <c r="P35" i="368"/>
  <c r="P43" i="368"/>
  <c r="P51" i="368"/>
  <c r="M54" i="368"/>
  <c r="AB6" i="368"/>
  <c r="AI5" i="368"/>
  <c r="V6" i="368"/>
  <c r="AH6" i="368"/>
  <c r="AE6" i="368"/>
  <c r="W6" i="368"/>
  <c r="AK6" i="368"/>
  <c r="AJ6" i="368"/>
  <c r="AA6" i="368"/>
  <c r="Y6" i="368"/>
  <c r="AG6" i="368"/>
  <c r="AC6" i="368"/>
  <c r="AI6" i="368"/>
  <c r="AH6" i="369"/>
  <c r="N54" i="369"/>
  <c r="O54" i="369"/>
  <c r="P20" i="369"/>
  <c r="P13" i="369"/>
  <c r="P21" i="369"/>
  <c r="J54" i="369"/>
  <c r="P38" i="369"/>
  <c r="P54" i="369"/>
  <c r="P48" i="369"/>
  <c r="P17" i="369"/>
  <c r="P9" i="369"/>
  <c r="P46" i="369"/>
  <c r="P29" i="369"/>
  <c r="P19" i="369"/>
  <c r="P40" i="369"/>
  <c r="P28" i="369"/>
  <c r="P47" i="369"/>
  <c r="P39" i="369"/>
  <c r="P27" i="369"/>
  <c r="P45" i="369"/>
  <c r="P26" i="369"/>
  <c r="P11" i="369"/>
  <c r="P52" i="369"/>
  <c r="P44" i="369"/>
  <c r="P36" i="369"/>
  <c r="P33" i="369"/>
  <c r="P25" i="369"/>
  <c r="P15" i="369"/>
  <c r="P6" i="369"/>
  <c r="P51" i="369"/>
  <c r="P43" i="369"/>
  <c r="P35" i="369"/>
  <c r="P32" i="369"/>
  <c r="P24" i="369"/>
  <c r="P7" i="369"/>
  <c r="AI5" i="369"/>
  <c r="AG6" i="369"/>
  <c r="P50" i="369"/>
  <c r="P42" i="369"/>
  <c r="P34" i="369"/>
  <c r="P31" i="369"/>
  <c r="P23" i="369"/>
  <c r="P16" i="369"/>
  <c r="P53" i="369"/>
  <c r="P37" i="369"/>
  <c r="P14" i="369"/>
  <c r="P49" i="369"/>
  <c r="P41" i="369"/>
  <c r="P5" i="369"/>
  <c r="P30" i="369"/>
  <c r="P22" i="369"/>
  <c r="P8" i="369"/>
  <c r="P10" i="369"/>
  <c r="P18" i="369"/>
  <c r="T54" i="369"/>
  <c r="AK6" i="369"/>
  <c r="AE6" i="369"/>
  <c r="W6" i="369"/>
  <c r="Y6" i="369"/>
  <c r="AA6" i="369"/>
  <c r="AJ6" i="369"/>
  <c r="AC6" i="369"/>
  <c r="AI6" i="369"/>
  <c r="V6" i="370"/>
  <c r="X6" i="370"/>
  <c r="Z6" i="370"/>
  <c r="AH6" i="370"/>
  <c r="AC5" i="370"/>
  <c r="P18" i="370"/>
  <c r="P12" i="370"/>
  <c r="P11" i="370"/>
  <c r="P10" i="370"/>
  <c r="P5" i="370"/>
  <c r="P15" i="370"/>
  <c r="P6" i="370"/>
  <c r="P16" i="370"/>
  <c r="P8" i="370"/>
  <c r="P7" i="370"/>
  <c r="P19" i="370"/>
  <c r="P9" i="370"/>
  <c r="P17" i="370"/>
  <c r="P14" i="370"/>
  <c r="P13" i="370"/>
  <c r="P20" i="370"/>
  <c r="P21" i="370"/>
  <c r="P22" i="370"/>
  <c r="P23" i="370"/>
  <c r="P24" i="370"/>
  <c r="P25" i="370"/>
  <c r="P26" i="370"/>
  <c r="P27" i="370"/>
  <c r="P28" i="370"/>
  <c r="P29" i="370"/>
  <c r="P30" i="370"/>
  <c r="P31" i="370"/>
  <c r="P32" i="370"/>
  <c r="P33" i="370"/>
  <c r="AI5" i="370"/>
  <c r="AC6" i="370"/>
  <c r="M54" i="370"/>
  <c r="N54" i="370"/>
  <c r="O54" i="370"/>
  <c r="P54" i="370"/>
  <c r="P34" i="370"/>
  <c r="P35" i="370"/>
  <c r="P36" i="370"/>
  <c r="P37" i="370"/>
  <c r="P38" i="370"/>
  <c r="P39" i="370"/>
  <c r="P40" i="370"/>
  <c r="P41" i="370"/>
  <c r="P42" i="370"/>
  <c r="P43" i="370"/>
  <c r="P44" i="370"/>
  <c r="P45" i="370"/>
  <c r="P46" i="370"/>
  <c r="P47" i="370"/>
  <c r="P48" i="370"/>
  <c r="P49" i="370"/>
  <c r="P50" i="370"/>
  <c r="P51" i="370"/>
  <c r="P52" i="370"/>
  <c r="P53" i="370"/>
  <c r="J54" i="370"/>
  <c r="AE6" i="370"/>
  <c r="W6" i="370"/>
  <c r="AG6" i="370"/>
  <c r="AK6" i="370"/>
  <c r="Y6" i="370"/>
  <c r="AJ6" i="370"/>
  <c r="AA6" i="370"/>
  <c r="AI6" i="370"/>
  <c r="P6" i="371"/>
  <c r="P20" i="371"/>
  <c r="P21" i="371"/>
  <c r="P22" i="371"/>
  <c r="P23" i="371"/>
  <c r="P24" i="371"/>
  <c r="P25" i="371"/>
  <c r="P26" i="371"/>
  <c r="P27" i="371"/>
  <c r="P28" i="371"/>
  <c r="P29" i="371"/>
  <c r="P30" i="371"/>
  <c r="P31" i="371"/>
  <c r="P32" i="371"/>
  <c r="P33" i="371"/>
  <c r="P5" i="371"/>
  <c r="P7" i="371"/>
  <c r="P8" i="371"/>
  <c r="P9" i="371"/>
  <c r="P10" i="371"/>
  <c r="P11" i="371"/>
  <c r="P12" i="371"/>
  <c r="P13" i="371"/>
  <c r="P14" i="371"/>
  <c r="P15" i="371"/>
  <c r="P16" i="371"/>
  <c r="P17" i="371"/>
  <c r="P18" i="371"/>
  <c r="P19" i="371"/>
  <c r="AH6" i="371"/>
  <c r="M54" i="371"/>
  <c r="N54" i="371"/>
  <c r="O54" i="371"/>
  <c r="P54" i="371"/>
  <c r="P34" i="371"/>
  <c r="P35" i="371"/>
  <c r="P36" i="371"/>
  <c r="P37" i="371"/>
  <c r="P38" i="371"/>
  <c r="P39" i="371"/>
  <c r="P40" i="371"/>
  <c r="P41" i="371"/>
  <c r="P42" i="371"/>
  <c r="P43" i="371"/>
  <c r="P44" i="371"/>
  <c r="P45" i="371"/>
  <c r="P46" i="371"/>
  <c r="P47" i="371"/>
  <c r="P48" i="371"/>
  <c r="P49" i="371"/>
  <c r="P50" i="371"/>
  <c r="P51" i="371"/>
  <c r="P52" i="371"/>
  <c r="P53" i="371"/>
  <c r="J54" i="371"/>
  <c r="AE6" i="371"/>
  <c r="W6" i="371"/>
  <c r="AK6" i="371"/>
  <c r="AJ6" i="371"/>
  <c r="AA6" i="371"/>
  <c r="AG6" i="371"/>
  <c r="Y6" i="371"/>
  <c r="AC6" i="371"/>
  <c r="AI6" i="371"/>
  <c r="P6" i="377"/>
  <c r="P9" i="377"/>
  <c r="P8" i="377"/>
  <c r="P7" i="377"/>
  <c r="P12" i="377"/>
  <c r="P20" i="377"/>
  <c r="P21" i="377"/>
  <c r="P22" i="377"/>
  <c r="P23" i="377"/>
  <c r="P24" i="377"/>
  <c r="P25" i="377"/>
  <c r="P26" i="377"/>
  <c r="P27" i="377"/>
  <c r="P28" i="377"/>
  <c r="P29" i="377"/>
  <c r="P30" i="377"/>
  <c r="P31" i="377"/>
  <c r="P32" i="377"/>
  <c r="P33" i="377"/>
  <c r="M54" i="377"/>
  <c r="P10" i="377"/>
  <c r="P11" i="377"/>
  <c r="P13" i="377"/>
  <c r="P14" i="377"/>
  <c r="P15" i="377"/>
  <c r="P16" i="377"/>
  <c r="P17" i="377"/>
  <c r="P18" i="377"/>
  <c r="P19" i="377"/>
  <c r="N54" i="377"/>
  <c r="O54" i="377"/>
  <c r="P5" i="377"/>
  <c r="P54" i="377"/>
  <c r="P34" i="377"/>
  <c r="P35" i="377"/>
  <c r="P36" i="377"/>
  <c r="P37" i="377"/>
  <c r="P38" i="377"/>
  <c r="P39" i="377"/>
  <c r="P40" i="377"/>
  <c r="P41" i="377"/>
  <c r="P42" i="377"/>
  <c r="P43" i="377"/>
  <c r="P44" i="377"/>
  <c r="P45" i="377"/>
  <c r="P46" i="377"/>
  <c r="P47" i="377"/>
  <c r="P48" i="377"/>
  <c r="P49" i="377"/>
  <c r="P50" i="377"/>
  <c r="P51" i="377"/>
  <c r="P52" i="377"/>
  <c r="P53" i="377"/>
  <c r="J54" i="377"/>
  <c r="W6" i="361"/>
  <c r="AJ6" i="361"/>
  <c r="AF6" i="361"/>
  <c r="AB6" i="361"/>
  <c r="AH6" i="361"/>
  <c r="AC6" i="361"/>
  <c r="AA6" i="361"/>
  <c r="AK6" i="361"/>
  <c r="AE6" i="361"/>
  <c r="Y6" i="361"/>
  <c r="AI6" i="361"/>
  <c r="Q6" i="378"/>
  <c r="Y6" i="378"/>
  <c r="R6" i="378"/>
  <c r="Z6" i="378"/>
  <c r="S6" i="378"/>
  <c r="AA6" i="378"/>
  <c r="K55" i="378"/>
  <c r="L55" i="378"/>
  <c r="T6" i="378"/>
  <c r="M49" i="378"/>
  <c r="M51" i="378"/>
  <c r="M53" i="378"/>
  <c r="AD6" i="378"/>
  <c r="AC6" i="378"/>
  <c r="F56" i="382"/>
  <c r="U6" i="382"/>
  <c r="W6" i="382"/>
  <c r="M38" i="382"/>
  <c r="M46" i="382"/>
  <c r="M17" i="382"/>
  <c r="M21" i="382"/>
  <c r="M44" i="382"/>
  <c r="M31" i="382"/>
  <c r="M14" i="382"/>
  <c r="M29" i="382"/>
  <c r="M51" i="382"/>
  <c r="M9" i="382"/>
  <c r="M22" i="382"/>
  <c r="M11" i="382"/>
  <c r="M24" i="382"/>
  <c r="M36" i="382"/>
  <c r="AE6" i="382"/>
  <c r="M35" i="382"/>
  <c r="M43" i="382"/>
  <c r="M13" i="382"/>
  <c r="M26" i="382"/>
  <c r="M54" i="382"/>
  <c r="G56" i="382"/>
  <c r="M6" i="382"/>
  <c r="M10" i="382"/>
  <c r="M18" i="382"/>
  <c r="M20" i="382"/>
  <c r="M28" i="382"/>
  <c r="M32" i="382"/>
  <c r="M40" i="382"/>
  <c r="M48" i="382"/>
  <c r="M52" i="382"/>
  <c r="M5" i="382"/>
  <c r="M25" i="382"/>
  <c r="M34" i="382"/>
  <c r="M42" i="382"/>
  <c r="M50" i="382"/>
  <c r="V6" i="382"/>
  <c r="M7" i="382"/>
  <c r="M15" i="382"/>
  <c r="M39" i="382"/>
  <c r="M47" i="382"/>
  <c r="X6" i="382"/>
  <c r="AF6" i="382"/>
  <c r="J56" i="382"/>
  <c r="Q6" i="382"/>
  <c r="Y6" i="382"/>
  <c r="K56" i="382"/>
  <c r="L56" i="382"/>
  <c r="R6" i="382"/>
  <c r="Z6" i="382"/>
  <c r="S6" i="382"/>
  <c r="M56" i="382"/>
  <c r="T6" i="382"/>
  <c r="M8" i="382"/>
  <c r="M12" i="382"/>
  <c r="M16" i="382"/>
  <c r="M19" i="382"/>
  <c r="M23" i="382"/>
  <c r="M27" i="382"/>
  <c r="M30" i="382"/>
  <c r="M33" i="382"/>
  <c r="M37" i="382"/>
  <c r="M41" i="382"/>
  <c r="M45" i="382"/>
  <c r="U6" i="381"/>
  <c r="F56" i="381"/>
  <c r="M20" i="381"/>
  <c r="M24" i="381"/>
  <c r="M28" i="381"/>
  <c r="M13" i="381"/>
  <c r="M54" i="381"/>
  <c r="M31" i="381"/>
  <c r="M38" i="381"/>
  <c r="M46" i="381"/>
  <c r="G56" i="381"/>
  <c r="M52" i="381"/>
  <c r="M9" i="381"/>
  <c r="M17" i="381"/>
  <c r="M34" i="381"/>
  <c r="M42" i="381"/>
  <c r="M50" i="381"/>
  <c r="V6" i="381"/>
  <c r="M7" i="381"/>
  <c r="M11" i="381"/>
  <c r="M15" i="381"/>
  <c r="M22" i="381"/>
  <c r="M26" i="381"/>
  <c r="M32" i="381"/>
  <c r="M36" i="381"/>
  <c r="M40" i="381"/>
  <c r="M44" i="381"/>
  <c r="M48" i="381"/>
  <c r="M51" i="381"/>
  <c r="M53" i="381"/>
  <c r="W6" i="381"/>
  <c r="AE6" i="381"/>
  <c r="M55" i="381"/>
  <c r="M5" i="381"/>
  <c r="M6" i="381"/>
  <c r="X6" i="381"/>
  <c r="AF6" i="381"/>
  <c r="M10" i="381"/>
  <c r="M14" i="381"/>
  <c r="M18" i="381"/>
  <c r="M21" i="381"/>
  <c r="M25" i="381"/>
  <c r="M29" i="381"/>
  <c r="M35" i="381"/>
  <c r="M39" i="381"/>
  <c r="M43" i="381"/>
  <c r="M47" i="381"/>
  <c r="J56" i="381"/>
  <c r="Q6" i="381"/>
  <c r="Y6" i="381"/>
  <c r="K56" i="381"/>
  <c r="L56" i="381"/>
  <c r="R6" i="381"/>
  <c r="Z6" i="381"/>
  <c r="S6" i="381"/>
  <c r="M56" i="381"/>
  <c r="T6" i="381"/>
  <c r="M8" i="381"/>
  <c r="M12" i="381"/>
  <c r="M16" i="381"/>
  <c r="M19" i="381"/>
  <c r="M23" i="381"/>
  <c r="M27" i="381"/>
  <c r="M30" i="381"/>
  <c r="M33" i="381"/>
  <c r="M37" i="381"/>
  <c r="M41" i="381"/>
  <c r="M45" i="381"/>
  <c r="M53" i="380"/>
  <c r="U6" i="380"/>
  <c r="M55" i="380"/>
  <c r="M16" i="380"/>
  <c r="M44" i="380"/>
  <c r="M18" i="380"/>
  <c r="M6" i="380"/>
  <c r="M13" i="380"/>
  <c r="M15" i="380"/>
  <c r="M10" i="380"/>
  <c r="M36" i="380"/>
  <c r="M7" i="380"/>
  <c r="M21" i="380"/>
  <c r="M24" i="380"/>
  <c r="M27" i="380"/>
  <c r="M5" i="380"/>
  <c r="M9" i="380"/>
  <c r="M12" i="380"/>
  <c r="M26" i="380"/>
  <c r="M29" i="380"/>
  <c r="M43" i="380"/>
  <c r="M20" i="380"/>
  <c r="M23" i="380"/>
  <c r="M51" i="380"/>
  <c r="M8" i="380"/>
  <c r="M14" i="380"/>
  <c r="M17" i="380"/>
  <c r="M35" i="380"/>
  <c r="M40" i="380"/>
  <c r="M11" i="380"/>
  <c r="M19" i="380"/>
  <c r="M25" i="380"/>
  <c r="M30" i="380"/>
  <c r="M32" i="380"/>
  <c r="M22" i="380"/>
  <c r="X6" i="380"/>
  <c r="AE6" i="380"/>
  <c r="AF6" i="380"/>
  <c r="M48" i="380"/>
  <c r="G56" i="380"/>
  <c r="M39" i="380"/>
  <c r="V6" i="380"/>
  <c r="M28" i="380"/>
  <c r="W6" i="380"/>
  <c r="M47" i="380"/>
  <c r="J56" i="380"/>
  <c r="Q6" i="380"/>
  <c r="Y6" i="380"/>
  <c r="K56" i="380"/>
  <c r="L56" i="380"/>
  <c r="R6" i="380"/>
  <c r="Z6" i="380"/>
  <c r="M31" i="380"/>
  <c r="M34" i="380"/>
  <c r="M38" i="380"/>
  <c r="M42" i="380"/>
  <c r="M46" i="380"/>
  <c r="M50" i="380"/>
  <c r="M52" i="380"/>
  <c r="M54" i="380"/>
  <c r="S6" i="380"/>
  <c r="M56" i="380"/>
  <c r="T6" i="380"/>
  <c r="M33" i="380"/>
  <c r="M37" i="380"/>
  <c r="M41" i="380"/>
  <c r="M45" i="380"/>
  <c r="AE6" i="379"/>
  <c r="V6" i="379"/>
  <c r="X6" i="379"/>
  <c r="J56" i="379"/>
  <c r="AF6" i="379"/>
  <c r="M51" i="379"/>
  <c r="M47" i="379"/>
  <c r="M28" i="379"/>
  <c r="M39" i="379"/>
  <c r="M9" i="379"/>
  <c r="M25" i="379"/>
  <c r="M34" i="379"/>
  <c r="M12" i="379"/>
  <c r="M20" i="379"/>
  <c r="M42" i="379"/>
  <c r="M11" i="379"/>
  <c r="M14" i="379"/>
  <c r="M17" i="379"/>
  <c r="M22" i="379"/>
  <c r="M31" i="379"/>
  <c r="M36" i="379"/>
  <c r="M44" i="379"/>
  <c r="M54" i="379"/>
  <c r="M8" i="379"/>
  <c r="M19" i="379"/>
  <c r="M27" i="379"/>
  <c r="M33" i="379"/>
  <c r="M41" i="379"/>
  <c r="M49" i="379"/>
  <c r="M6" i="379"/>
  <c r="M24" i="379"/>
  <c r="M38" i="379"/>
  <c r="M46" i="379"/>
  <c r="M52" i="379"/>
  <c r="F56" i="379"/>
  <c r="M5" i="379"/>
  <c r="M7" i="379"/>
  <c r="M10" i="379"/>
  <c r="M13" i="379"/>
  <c r="M16" i="379"/>
  <c r="M21" i="379"/>
  <c r="M29" i="379"/>
  <c r="M35" i="379"/>
  <c r="M43" i="379"/>
  <c r="G56" i="379"/>
  <c r="M26" i="379"/>
  <c r="M32" i="379"/>
  <c r="M40" i="379"/>
  <c r="M48" i="379"/>
  <c r="M50" i="379"/>
  <c r="M15" i="379"/>
  <c r="M18" i="379"/>
  <c r="M23" i="379"/>
  <c r="M37" i="379"/>
  <c r="M45" i="379"/>
  <c r="M53" i="379"/>
  <c r="M55" i="379"/>
  <c r="W6" i="379"/>
  <c r="Q6" i="379"/>
  <c r="Y6" i="379"/>
  <c r="R6" i="379"/>
  <c r="Z6" i="379"/>
  <c r="S6" i="379"/>
  <c r="AA6" i="379"/>
  <c r="K56" i="379"/>
  <c r="L56" i="379"/>
  <c r="T6" i="379"/>
  <c r="AD6" i="382"/>
  <c r="AC6" i="382"/>
  <c r="AC6" i="381"/>
  <c r="AD6" i="381"/>
  <c r="AD6" i="380"/>
  <c r="AC6" i="380"/>
  <c r="AD6" i="379"/>
  <c r="AC6" i="379"/>
  <c r="S6" i="383"/>
  <c r="U6" i="383"/>
  <c r="W6" i="383"/>
  <c r="AA6" i="383"/>
  <c r="J55" i="383"/>
  <c r="M7" i="383"/>
  <c r="M9" i="383"/>
  <c r="M31" i="383"/>
  <c r="M11" i="383"/>
  <c r="M22" i="383"/>
  <c r="M37" i="383"/>
  <c r="M13" i="383"/>
  <c r="M24" i="383"/>
  <c r="M39" i="383"/>
  <c r="M15" i="383"/>
  <c r="M26" i="383"/>
  <c r="M17" i="383"/>
  <c r="M28" i="383"/>
  <c r="M41" i="383"/>
  <c r="M33" i="383"/>
  <c r="M43" i="383"/>
  <c r="M45" i="383"/>
  <c r="M20" i="383"/>
  <c r="M30" i="383"/>
  <c r="M35" i="383"/>
  <c r="M47" i="383"/>
  <c r="V6" i="383"/>
  <c r="F55" i="383"/>
  <c r="AE6" i="383"/>
  <c r="M5" i="383"/>
  <c r="M6" i="383"/>
  <c r="X6" i="383"/>
  <c r="AF6" i="383"/>
  <c r="M10" i="383"/>
  <c r="M14" i="383"/>
  <c r="M18" i="383"/>
  <c r="M21" i="383"/>
  <c r="M25" i="383"/>
  <c r="M29" i="383"/>
  <c r="M32" i="383"/>
  <c r="M36" i="383"/>
  <c r="M40" i="383"/>
  <c r="M44" i="383"/>
  <c r="M48" i="383"/>
  <c r="M50" i="383"/>
  <c r="M52" i="383"/>
  <c r="Q6" i="383"/>
  <c r="M54" i="383"/>
  <c r="K55" i="383"/>
  <c r="L55" i="383"/>
  <c r="T6" i="383"/>
  <c r="AB6" i="383"/>
  <c r="M8" i="383"/>
  <c r="M12" i="383"/>
  <c r="M16" i="383"/>
  <c r="M19" i="383"/>
  <c r="M23" i="383"/>
  <c r="M27" i="383"/>
  <c r="M34" i="383"/>
  <c r="M38" i="383"/>
  <c r="M42" i="383"/>
  <c r="M46" i="383"/>
  <c r="M49" i="383"/>
  <c r="M51" i="383"/>
  <c r="M53" i="383"/>
  <c r="R6" i="383"/>
  <c r="AC6" i="383"/>
  <c r="AD6" i="383"/>
  <c r="F55" i="384"/>
  <c r="V6" i="384"/>
  <c r="X6" i="384"/>
  <c r="W6" i="384"/>
  <c r="AE6" i="384"/>
  <c r="AF6" i="384"/>
  <c r="M50" i="384"/>
  <c r="M14" i="384"/>
  <c r="M30" i="384"/>
  <c r="M19" i="384"/>
  <c r="M35" i="384"/>
  <c r="M43" i="384"/>
  <c r="M17" i="384"/>
  <c r="M22" i="384"/>
  <c r="M25" i="384"/>
  <c r="M38" i="384"/>
  <c r="M46" i="384"/>
  <c r="M52" i="384"/>
  <c r="M5" i="384"/>
  <c r="M6" i="384"/>
  <c r="M8" i="384"/>
  <c r="M11" i="384"/>
  <c r="M24" i="384"/>
  <c r="M27" i="384"/>
  <c r="M32" i="384"/>
  <c r="M40" i="384"/>
  <c r="M16" i="384"/>
  <c r="M21" i="384"/>
  <c r="M37" i="384"/>
  <c r="M45" i="384"/>
  <c r="M48" i="384"/>
  <c r="M53" i="384"/>
  <c r="M7" i="384"/>
  <c r="M13" i="384"/>
  <c r="M29" i="384"/>
  <c r="M34" i="384"/>
  <c r="M42" i="384"/>
  <c r="M10" i="384"/>
  <c r="M18" i="384"/>
  <c r="M23" i="384"/>
  <c r="M26" i="384"/>
  <c r="M31" i="384"/>
  <c r="M39" i="384"/>
  <c r="M47" i="384"/>
  <c r="M51" i="384"/>
  <c r="G55" i="384"/>
  <c r="M15" i="384"/>
  <c r="M20" i="384"/>
  <c r="M36" i="384"/>
  <c r="M44" i="384"/>
  <c r="M49" i="384"/>
  <c r="M9" i="384"/>
  <c r="M12" i="384"/>
  <c r="M28" i="384"/>
  <c r="M33" i="384"/>
  <c r="M41" i="384"/>
  <c r="M54" i="384"/>
  <c r="J55" i="384"/>
  <c r="Q6" i="384"/>
  <c r="Y6" i="384"/>
  <c r="R6" i="384"/>
  <c r="Z6" i="384"/>
  <c r="S6" i="384"/>
  <c r="AA6" i="384"/>
  <c r="K55" i="384"/>
  <c r="L55" i="384"/>
  <c r="T6" i="384"/>
  <c r="AD6" i="384"/>
  <c r="AC6" i="384"/>
  <c r="AE6" i="385"/>
  <c r="M15" i="385"/>
  <c r="M19" i="385"/>
  <c r="M21" i="385"/>
  <c r="M53" i="385"/>
  <c r="M54" i="385"/>
  <c r="M12" i="385"/>
  <c r="M49" i="385"/>
  <c r="M26" i="385"/>
  <c r="M36" i="385"/>
  <c r="M14" i="385"/>
  <c r="M38" i="385"/>
  <c r="M7" i="385"/>
  <c r="M27" i="385"/>
  <c r="M29" i="385"/>
  <c r="M33" i="385"/>
  <c r="M22" i="385"/>
  <c r="M11" i="385"/>
  <c r="M46" i="385"/>
  <c r="M16" i="385"/>
  <c r="M23" i="385"/>
  <c r="M48" i="385"/>
  <c r="M8" i="385"/>
  <c r="M18" i="385"/>
  <c r="M25" i="385"/>
  <c r="M30" i="385"/>
  <c r="M41" i="385"/>
  <c r="M10" i="385"/>
  <c r="M34" i="385"/>
  <c r="M40" i="385"/>
  <c r="M45" i="385"/>
  <c r="M50" i="385"/>
  <c r="G55" i="385"/>
  <c r="M32" i="385"/>
  <c r="M37" i="385"/>
  <c r="M42" i="385"/>
  <c r="M52" i="385"/>
  <c r="M44" i="385"/>
  <c r="J55" i="385"/>
  <c r="M5" i="385"/>
  <c r="M6" i="385"/>
  <c r="F55" i="385"/>
  <c r="M9" i="385"/>
  <c r="M13" i="385"/>
  <c r="M17" i="385"/>
  <c r="M20" i="385"/>
  <c r="M24" i="385"/>
  <c r="M28" i="385"/>
  <c r="M31" i="385"/>
  <c r="M35" i="385"/>
  <c r="M39" i="385"/>
  <c r="M43" i="385"/>
  <c r="M47" i="385"/>
  <c r="M51" i="385"/>
  <c r="Q6" i="385"/>
  <c r="R6" i="385"/>
  <c r="Z6" i="385"/>
  <c r="Y6" i="385"/>
  <c r="S6" i="385"/>
  <c r="AA6" i="385"/>
  <c r="T6" i="385"/>
  <c r="AB6" i="385"/>
  <c r="U6" i="385"/>
  <c r="V6" i="385"/>
  <c r="K55" i="385"/>
  <c r="L55" i="385"/>
  <c r="X6" i="385"/>
  <c r="AD6" i="385"/>
  <c r="AC6" i="385"/>
  <c r="M45" i="386"/>
  <c r="M26" i="386"/>
  <c r="M15" i="386"/>
  <c r="M34" i="386"/>
  <c r="M51" i="386"/>
  <c r="M23" i="386"/>
  <c r="M42" i="386"/>
  <c r="M10" i="386"/>
  <c r="M31" i="386"/>
  <c r="M48" i="386"/>
  <c r="M18" i="386"/>
  <c r="M20" i="386"/>
  <c r="M39" i="386"/>
  <c r="M7" i="386"/>
  <c r="J55" i="386"/>
  <c r="M12" i="386"/>
  <c r="M28" i="386"/>
  <c r="M36" i="386"/>
  <c r="M47" i="386"/>
  <c r="M50" i="386"/>
  <c r="M53" i="386"/>
  <c r="F55" i="386"/>
  <c r="M9" i="386"/>
  <c r="M17" i="386"/>
  <c r="M22" i="386"/>
  <c r="M25" i="386"/>
  <c r="M33" i="386"/>
  <c r="M44" i="386"/>
  <c r="G55" i="386"/>
  <c r="M6" i="386"/>
  <c r="M14" i="386"/>
  <c r="M19" i="386"/>
  <c r="M30" i="386"/>
  <c r="M38" i="386"/>
  <c r="M41" i="386"/>
  <c r="M11" i="386"/>
  <c r="M27" i="386"/>
  <c r="M35" i="386"/>
  <c r="M46" i="386"/>
  <c r="M49" i="386"/>
  <c r="M52" i="386"/>
  <c r="M8" i="386"/>
  <c r="M16" i="386"/>
  <c r="M21" i="386"/>
  <c r="M24" i="386"/>
  <c r="M32" i="386"/>
  <c r="M43" i="386"/>
  <c r="M5" i="386"/>
  <c r="M13" i="386"/>
  <c r="M29" i="386"/>
  <c r="M37" i="386"/>
  <c r="M40" i="386"/>
  <c r="M54" i="386"/>
  <c r="Q6" i="386"/>
  <c r="R6" i="386"/>
  <c r="Z6" i="386"/>
  <c r="S6" i="386"/>
  <c r="AA6" i="386"/>
  <c r="T6" i="386"/>
  <c r="AB6" i="386"/>
  <c r="U6" i="386"/>
  <c r="V6" i="386"/>
  <c r="K55" i="386"/>
  <c r="L55" i="386"/>
  <c r="Y6" i="386"/>
  <c r="AE6" i="386"/>
  <c r="X6" i="386"/>
  <c r="AD6" i="386"/>
  <c r="AC6" i="386"/>
  <c r="M19" i="387"/>
  <c r="M35" i="387"/>
  <c r="M24" i="387"/>
  <c r="M30" i="387"/>
  <c r="M41" i="387"/>
  <c r="M10" i="387"/>
  <c r="M21" i="387"/>
  <c r="M32" i="387"/>
  <c r="M49" i="387"/>
  <c r="M16" i="387"/>
  <c r="M54" i="387"/>
  <c r="M43" i="387"/>
  <c r="M51" i="387"/>
  <c r="M11" i="387"/>
  <c r="M13" i="387"/>
  <c r="M8" i="387"/>
  <c r="M22" i="387"/>
  <c r="M25" i="387"/>
  <c r="M33" i="387"/>
  <c r="M36" i="387"/>
  <c r="M44" i="387"/>
  <c r="M52" i="387"/>
  <c r="M27" i="387"/>
  <c r="M38" i="387"/>
  <c r="M46" i="387"/>
  <c r="M6" i="387"/>
  <c r="M7" i="387"/>
  <c r="M15" i="387"/>
  <c r="M18" i="387"/>
  <c r="M29" i="387"/>
  <c r="M40" i="387"/>
  <c r="M48" i="387"/>
  <c r="M5" i="387"/>
  <c r="M12" i="387"/>
  <c r="M20" i="387"/>
  <c r="M23" i="387"/>
  <c r="M26" i="387"/>
  <c r="M31" i="387"/>
  <c r="M34" i="387"/>
  <c r="M37" i="387"/>
  <c r="M45" i="387"/>
  <c r="G55" i="387"/>
  <c r="M9" i="387"/>
  <c r="M17" i="387"/>
  <c r="M42" i="387"/>
  <c r="M50" i="387"/>
  <c r="M14" i="387"/>
  <c r="M28" i="387"/>
  <c r="M39" i="387"/>
  <c r="M47" i="387"/>
  <c r="M53" i="387"/>
  <c r="K55" i="387"/>
  <c r="L55" i="387"/>
  <c r="Y6" i="387"/>
  <c r="Q6" i="387"/>
  <c r="AB6" i="387"/>
  <c r="F55" i="387"/>
  <c r="R6" i="387"/>
  <c r="Z6" i="387"/>
  <c r="J55" i="387"/>
  <c r="V6" i="387"/>
  <c r="X6" i="387"/>
  <c r="T6" i="387"/>
  <c r="AA6" i="387"/>
  <c r="AE6" i="387"/>
  <c r="W6" i="387"/>
  <c r="S6" i="387"/>
  <c r="AD6" i="387"/>
  <c r="AC6" i="387"/>
  <c r="K54" i="388"/>
  <c r="L54" i="388"/>
  <c r="AB5" i="388"/>
  <c r="AF5" i="388"/>
  <c r="AE5" i="388"/>
  <c r="T5" i="388"/>
  <c r="X5" i="388"/>
  <c r="M39" i="388"/>
  <c r="M47" i="388"/>
  <c r="M6" i="388"/>
  <c r="M22" i="388"/>
  <c r="M28" i="388"/>
  <c r="M17" i="388"/>
  <c r="M33" i="388"/>
  <c r="F54" i="388"/>
  <c r="M5" i="388"/>
  <c r="M15" i="388"/>
  <c r="M20" i="388"/>
  <c r="M23" i="388"/>
  <c r="M26" i="388"/>
  <c r="M31" i="388"/>
  <c r="M45" i="388"/>
  <c r="M53" i="388"/>
  <c r="M4" i="388"/>
  <c r="M9" i="388"/>
  <c r="M12" i="388"/>
  <c r="M36" i="388"/>
  <c r="M42" i="388"/>
  <c r="M50" i="388"/>
  <c r="M14" i="388"/>
  <c r="M19" i="388"/>
  <c r="M25" i="388"/>
  <c r="M30" i="388"/>
  <c r="M44" i="388"/>
  <c r="M16" i="388"/>
  <c r="M21" i="388"/>
  <c r="M27" i="388"/>
  <c r="M32" i="388"/>
  <c r="M38" i="388"/>
  <c r="M46" i="388"/>
  <c r="M52" i="388"/>
  <c r="G54" i="388"/>
  <c r="M10" i="388"/>
  <c r="M13" i="388"/>
  <c r="M18" i="388"/>
  <c r="M24" i="388"/>
  <c r="M43" i="388"/>
  <c r="M51" i="388"/>
  <c r="M8" i="388"/>
  <c r="M11" i="388"/>
  <c r="M35" i="388"/>
  <c r="M41" i="388"/>
  <c r="M49" i="388"/>
  <c r="M7" i="388"/>
  <c r="M29" i="388"/>
  <c r="M34" i="388"/>
  <c r="M37" i="388"/>
  <c r="M40" i="388"/>
  <c r="M48" i="388"/>
  <c r="M54" i="388"/>
  <c r="J54" i="388"/>
  <c r="Q5" i="388"/>
  <c r="Y5" i="388"/>
  <c r="R5" i="388"/>
  <c r="Z5" i="388"/>
  <c r="S5" i="388"/>
  <c r="AA5" i="388"/>
  <c r="U5" i="388"/>
  <c r="AD5" i="388"/>
  <c r="AC5" i="388"/>
  <c r="T5" i="389"/>
  <c r="AB5" i="389"/>
  <c r="AE5" i="389"/>
  <c r="J54" i="389"/>
  <c r="M12" i="389"/>
  <c r="M46" i="389"/>
  <c r="M19" i="389"/>
  <c r="M32" i="389"/>
  <c r="M49" i="389"/>
  <c r="M16" i="389"/>
  <c r="M29" i="389"/>
  <c r="M9" i="389"/>
  <c r="M39" i="389"/>
  <c r="M52" i="389"/>
  <c r="M22" i="389"/>
  <c r="M43" i="389"/>
  <c r="M26" i="389"/>
  <c r="M8" i="389"/>
  <c r="M15" i="389"/>
  <c r="M18" i="389"/>
  <c r="M25" i="389"/>
  <c r="M35" i="389"/>
  <c r="M42" i="389"/>
  <c r="F54" i="389"/>
  <c r="M11" i="389"/>
  <c r="M21" i="389"/>
  <c r="M31" i="389"/>
  <c r="M38" i="389"/>
  <c r="M45" i="389"/>
  <c r="M48" i="389"/>
  <c r="G54" i="389"/>
  <c r="M7" i="389"/>
  <c r="M14" i="389"/>
  <c r="M28" i="389"/>
  <c r="M34" i="389"/>
  <c r="M41" i="389"/>
  <c r="M10" i="389"/>
  <c r="M24" i="389"/>
  <c r="M30" i="389"/>
  <c r="M37" i="389"/>
  <c r="M44" i="389"/>
  <c r="M4" i="389"/>
  <c r="M5" i="389"/>
  <c r="M6" i="389"/>
  <c r="M17" i="389"/>
  <c r="M20" i="389"/>
  <c r="M27" i="389"/>
  <c r="M33" i="389"/>
  <c r="M40" i="389"/>
  <c r="M13" i="389"/>
  <c r="M23" i="389"/>
  <c r="M36" i="389"/>
  <c r="M50" i="389"/>
  <c r="M53" i="389"/>
  <c r="Q5" i="389"/>
  <c r="Y5" i="389"/>
  <c r="R5" i="389"/>
  <c r="Z5" i="389"/>
  <c r="S5" i="389"/>
  <c r="AA5" i="389"/>
  <c r="U5" i="389"/>
  <c r="V5" i="389"/>
  <c r="K54" i="389"/>
  <c r="L54" i="389"/>
  <c r="X5" i="389"/>
  <c r="M47" i="389"/>
  <c r="M51" i="389"/>
  <c r="AD5" i="389"/>
  <c r="AC5" i="389"/>
  <c r="M6" i="390"/>
  <c r="M52" i="390"/>
  <c r="M42" i="390"/>
  <c r="M39" i="390"/>
  <c r="M48" i="390"/>
  <c r="M53" i="390"/>
  <c r="M41" i="390"/>
  <c r="M50" i="390"/>
  <c r="M12" i="390"/>
  <c r="M20" i="390"/>
  <c r="M7" i="390"/>
  <c r="M9" i="390"/>
  <c r="M26" i="390"/>
  <c r="M28" i="390"/>
  <c r="M34" i="390"/>
  <c r="M15" i="390"/>
  <c r="M21" i="390"/>
  <c r="M36" i="390"/>
  <c r="M29" i="390"/>
  <c r="M31" i="390"/>
  <c r="M45" i="390"/>
  <c r="M10" i="390"/>
  <c r="M13" i="390"/>
  <c r="M24" i="390"/>
  <c r="M33" i="390"/>
  <c r="M47" i="390"/>
  <c r="M16" i="390"/>
  <c r="M18" i="390"/>
  <c r="M23" i="390"/>
  <c r="M37" i="390"/>
  <c r="M44" i="390"/>
  <c r="M4" i="390"/>
  <c r="M27" i="390"/>
  <c r="M32" i="390"/>
  <c r="M40" i="390"/>
  <c r="M51" i="390"/>
  <c r="M17" i="390"/>
  <c r="M25" i="390"/>
  <c r="M30" i="390"/>
  <c r="M38" i="390"/>
  <c r="M49" i="390"/>
  <c r="M5" i="390"/>
  <c r="M8" i="390"/>
  <c r="M11" i="390"/>
  <c r="M14" i="390"/>
  <c r="M19" i="390"/>
  <c r="M22" i="390"/>
  <c r="M35" i="390"/>
  <c r="M43" i="390"/>
  <c r="M46" i="390"/>
  <c r="F54" i="390"/>
  <c r="G54" i="390"/>
  <c r="Y5" i="390"/>
  <c r="R5" i="390"/>
  <c r="Z5" i="390"/>
  <c r="Q5" i="390"/>
  <c r="S5" i="390"/>
  <c r="AA5" i="390"/>
  <c r="T5" i="390"/>
  <c r="AB5" i="390"/>
  <c r="U5" i="390"/>
  <c r="V5" i="390"/>
  <c r="K54" i="390"/>
  <c r="L54" i="390"/>
  <c r="X5" i="390"/>
  <c r="AC5" i="390"/>
  <c r="AD5" i="390"/>
  <c r="AB5" i="391"/>
  <c r="T5" i="391"/>
  <c r="M14" i="391"/>
  <c r="M4" i="391"/>
  <c r="M44" i="391"/>
  <c r="M11" i="391"/>
  <c r="M35" i="391"/>
  <c r="M8" i="391"/>
  <c r="M38" i="391"/>
  <c r="M25" i="391"/>
  <c r="M22" i="391"/>
  <c r="M52" i="391"/>
  <c r="M30" i="391"/>
  <c r="M41" i="391"/>
  <c r="M19" i="391"/>
  <c r="M47" i="391"/>
  <c r="M9" i="391"/>
  <c r="M12" i="391"/>
  <c r="M23" i="391"/>
  <c r="M36" i="391"/>
  <c r="M42" i="391"/>
  <c r="M5" i="391"/>
  <c r="M6" i="391"/>
  <c r="M17" i="391"/>
  <c r="M28" i="391"/>
  <c r="M33" i="391"/>
  <c r="M39" i="391"/>
  <c r="M50" i="391"/>
  <c r="M53" i="391"/>
  <c r="M16" i="391"/>
  <c r="M21" i="391"/>
  <c r="M27" i="391"/>
  <c r="M32" i="391"/>
  <c r="M49" i="391"/>
  <c r="F54" i="391"/>
  <c r="M10" i="391"/>
  <c r="M13" i="391"/>
  <c r="M18" i="391"/>
  <c r="M24" i="391"/>
  <c r="M37" i="391"/>
  <c r="M43" i="391"/>
  <c r="M46" i="391"/>
  <c r="G54" i="391"/>
  <c r="M7" i="391"/>
  <c r="M29" i="391"/>
  <c r="M34" i="391"/>
  <c r="M40" i="391"/>
  <c r="M51" i="391"/>
  <c r="M15" i="391"/>
  <c r="M20" i="391"/>
  <c r="M26" i="391"/>
  <c r="M31" i="391"/>
  <c r="M45" i="391"/>
  <c r="M48" i="391"/>
  <c r="J54" i="391"/>
  <c r="Q5" i="391"/>
  <c r="Y5" i="391"/>
  <c r="R5" i="391"/>
  <c r="Z5" i="391"/>
  <c r="S5" i="391"/>
  <c r="AA5" i="391"/>
  <c r="U5" i="391"/>
  <c r="V5" i="391"/>
  <c r="K54" i="391"/>
  <c r="L54" i="391"/>
  <c r="X5" i="391"/>
  <c r="AD5" i="391"/>
  <c r="AC5" i="391"/>
  <c r="J54" i="392"/>
  <c r="M6" i="392"/>
  <c r="M23" i="392"/>
  <c r="M8" i="392"/>
  <c r="M34" i="392"/>
  <c r="M36" i="392"/>
  <c r="M19" i="392"/>
  <c r="M32" i="392"/>
  <c r="M14" i="392"/>
  <c r="M25" i="392"/>
  <c r="M38" i="392"/>
  <c r="M16" i="392"/>
  <c r="M27" i="392"/>
  <c r="M29" i="392"/>
  <c r="M46" i="392"/>
  <c r="M10" i="392"/>
  <c r="M48" i="392"/>
  <c r="M12" i="392"/>
  <c r="M21" i="392"/>
  <c r="M30" i="392"/>
  <c r="M52" i="392"/>
  <c r="M40" i="392"/>
  <c r="M50" i="392"/>
  <c r="F54" i="392"/>
  <c r="G54" i="392"/>
  <c r="M42" i="392"/>
  <c r="M44" i="392"/>
  <c r="R5" i="392"/>
  <c r="Z5" i="392"/>
  <c r="Q5" i="392"/>
  <c r="Y5" i="392"/>
  <c r="S5" i="392"/>
  <c r="AA5" i="392"/>
  <c r="T5" i="392"/>
  <c r="AB5" i="392"/>
  <c r="M7" i="392"/>
  <c r="M11" i="392"/>
  <c r="M15" i="392"/>
  <c r="M18" i="392"/>
  <c r="M22" i="392"/>
  <c r="M26" i="392"/>
  <c r="M33" i="392"/>
  <c r="M37" i="392"/>
  <c r="M41" i="392"/>
  <c r="M45" i="392"/>
  <c r="M49" i="392"/>
  <c r="M53" i="392"/>
  <c r="U5" i="392"/>
  <c r="V5" i="392"/>
  <c r="K54" i="392"/>
  <c r="L54" i="392"/>
  <c r="AE5" i="392"/>
  <c r="M4" i="392"/>
  <c r="M5" i="392"/>
  <c r="X5" i="392"/>
  <c r="M9" i="392"/>
  <c r="M13" i="392"/>
  <c r="M17" i="392"/>
  <c r="M20" i="392"/>
  <c r="M24" i="392"/>
  <c r="M28" i="392"/>
  <c r="M31" i="392"/>
  <c r="M35" i="392"/>
  <c r="M39" i="392"/>
  <c r="M43" i="392"/>
  <c r="M47" i="392"/>
  <c r="M51" i="392"/>
  <c r="AC5" i="392"/>
  <c r="AD5" i="392"/>
  <c r="Q5" i="393"/>
  <c r="M7" i="393"/>
  <c r="M22" i="393"/>
  <c r="M15" i="393"/>
  <c r="M39" i="393"/>
  <c r="M24" i="393"/>
  <c r="M53" i="393"/>
  <c r="M46" i="393"/>
  <c r="M17" i="393"/>
  <c r="M32" i="393"/>
  <c r="M43" i="393"/>
  <c r="M10" i="393"/>
  <c r="M34" i="393"/>
  <c r="M45" i="393"/>
  <c r="M12" i="393"/>
  <c r="M25" i="393"/>
  <c r="M38" i="393"/>
  <c r="M52" i="393"/>
  <c r="M29" i="393"/>
  <c r="M31" i="393"/>
  <c r="M50" i="393"/>
  <c r="M9" i="393"/>
  <c r="M14" i="393"/>
  <c r="M19" i="393"/>
  <c r="M6" i="393"/>
  <c r="M21" i="393"/>
  <c r="M26" i="393"/>
  <c r="M42" i="393"/>
  <c r="M49" i="393"/>
  <c r="M11" i="393"/>
  <c r="M16" i="393"/>
  <c r="M28" i="393"/>
  <c r="M35" i="393"/>
  <c r="M8" i="393"/>
  <c r="M18" i="393"/>
  <c r="J54" i="393"/>
  <c r="M41" i="393"/>
  <c r="M48" i="393"/>
  <c r="F54" i="393"/>
  <c r="M30" i="393"/>
  <c r="M37" i="393"/>
  <c r="M44" i="393"/>
  <c r="G54" i="393"/>
  <c r="M20" i="393"/>
  <c r="M27" i="393"/>
  <c r="M33" i="393"/>
  <c r="M40" i="393"/>
  <c r="M51" i="393"/>
  <c r="M4" i="393"/>
  <c r="M5" i="393"/>
  <c r="M13" i="393"/>
  <c r="M23" i="393"/>
  <c r="M36" i="393"/>
  <c r="M47" i="393"/>
  <c r="R5" i="393"/>
  <c r="Z5" i="393"/>
  <c r="S5" i="393"/>
  <c r="AA5" i="393"/>
  <c r="T5" i="393"/>
  <c r="AB5" i="393"/>
  <c r="U5" i="393"/>
  <c r="V5" i="393"/>
  <c r="K54" i="393"/>
  <c r="L54" i="393"/>
  <c r="Y5" i="393"/>
  <c r="X5" i="393"/>
  <c r="AC5" i="393"/>
  <c r="AD5" i="393"/>
  <c r="AE5" i="394"/>
  <c r="AJ6" i="394"/>
  <c r="S5" i="394"/>
  <c r="AK6" i="394"/>
  <c r="T5" i="394"/>
  <c r="AL6" i="394"/>
  <c r="AB5" i="394"/>
  <c r="J55" i="394"/>
  <c r="M8" i="394"/>
  <c r="AM6" i="394"/>
  <c r="AP6" i="394"/>
  <c r="AQ6" i="394"/>
  <c r="W5" i="394"/>
  <c r="AH6" i="394"/>
  <c r="AR6" i="394"/>
  <c r="AA5" i="394"/>
  <c r="AI6" i="394"/>
  <c r="AS6" i="394"/>
  <c r="AV6" i="394"/>
  <c r="AO6" i="394"/>
  <c r="M30" i="394"/>
  <c r="M40" i="394"/>
  <c r="M9" i="394"/>
  <c r="M13" i="394"/>
  <c r="M23" i="394"/>
  <c r="M47" i="394"/>
  <c r="M50" i="394"/>
  <c r="M14" i="394"/>
  <c r="M24" i="394"/>
  <c r="M37" i="394"/>
  <c r="M48" i="394"/>
  <c r="M10" i="394"/>
  <c r="M17" i="394"/>
  <c r="M20" i="394"/>
  <c r="M27" i="394"/>
  <c r="M33" i="394"/>
  <c r="M44" i="394"/>
  <c r="M51" i="394"/>
  <c r="M54" i="394"/>
  <c r="M26" i="394"/>
  <c r="M36" i="394"/>
  <c r="M43" i="394"/>
  <c r="M4" i="394"/>
  <c r="M5" i="394"/>
  <c r="M12" i="394"/>
  <c r="M22" i="394"/>
  <c r="M32" i="394"/>
  <c r="M39" i="394"/>
  <c r="M46" i="394"/>
  <c r="F55" i="394"/>
  <c r="M19" i="394"/>
  <c r="M53" i="394"/>
  <c r="M7" i="394"/>
  <c r="M15" i="394"/>
  <c r="M29" i="394"/>
  <c r="M35" i="394"/>
  <c r="M42" i="394"/>
  <c r="M49" i="394"/>
  <c r="G55" i="394"/>
  <c r="M16" i="394"/>
  <c r="M11" i="394"/>
  <c r="M25" i="394"/>
  <c r="M31" i="394"/>
  <c r="M38" i="394"/>
  <c r="M45" i="394"/>
  <c r="M52" i="394"/>
  <c r="M6" i="394"/>
  <c r="M18" i="394"/>
  <c r="M21" i="394"/>
  <c r="M28" i="394"/>
  <c r="M34" i="394"/>
  <c r="M41" i="394"/>
  <c r="Q5" i="394"/>
  <c r="Y5" i="394"/>
  <c r="R5" i="394"/>
  <c r="Z5" i="394"/>
  <c r="V5" i="394"/>
  <c r="K55" i="394"/>
  <c r="L55" i="394"/>
  <c r="X5" i="394"/>
  <c r="AT6" i="394"/>
  <c r="AU6" i="394"/>
  <c r="AD5" i="394"/>
  <c r="AC5" i="394"/>
  <c r="AM6" i="395"/>
  <c r="R5" i="395"/>
  <c r="V5" i="395"/>
  <c r="M37" i="395"/>
  <c r="M41" i="395"/>
  <c r="M22" i="395"/>
  <c r="M45" i="395"/>
  <c r="M26" i="395"/>
  <c r="M7" i="395"/>
  <c r="M30" i="395"/>
  <c r="M11" i="395"/>
  <c r="M15" i="395"/>
  <c r="F55" i="395"/>
  <c r="M49" i="395"/>
  <c r="M33" i="395"/>
  <c r="K55" i="395"/>
  <c r="L55" i="395"/>
  <c r="J55" i="395"/>
  <c r="Q5" i="395"/>
  <c r="Y5" i="395"/>
  <c r="AH6" i="395"/>
  <c r="AP6" i="395"/>
  <c r="Z5" i="395"/>
  <c r="AI6" i="395"/>
  <c r="AQ6" i="395"/>
  <c r="M9" i="395"/>
  <c r="M13" i="395"/>
  <c r="M17" i="395"/>
  <c r="M20" i="395"/>
  <c r="M24" i="395"/>
  <c r="M28" i="395"/>
  <c r="M31" i="395"/>
  <c r="M35" i="395"/>
  <c r="M39" i="395"/>
  <c r="M43" i="395"/>
  <c r="M47" i="395"/>
  <c r="M51" i="395"/>
  <c r="G55" i="395"/>
  <c r="S5" i="395"/>
  <c r="AA5" i="395"/>
  <c r="AJ6" i="395"/>
  <c r="AR6" i="395"/>
  <c r="T5" i="395"/>
  <c r="AB5" i="395"/>
  <c r="AK6" i="395"/>
  <c r="AS6" i="395"/>
  <c r="M8" i="395"/>
  <c r="M12" i="395"/>
  <c r="M16" i="395"/>
  <c r="M19" i="395"/>
  <c r="M23" i="395"/>
  <c r="M27" i="395"/>
  <c r="M34" i="395"/>
  <c r="M38" i="395"/>
  <c r="M42" i="395"/>
  <c r="M46" i="395"/>
  <c r="M50" i="395"/>
  <c r="M54" i="395"/>
  <c r="U5" i="395"/>
  <c r="AL6" i="395"/>
  <c r="M53" i="395"/>
  <c r="AE5" i="395"/>
  <c r="AV6" i="395"/>
  <c r="M4" i="395"/>
  <c r="M5" i="395"/>
  <c r="X5" i="395"/>
  <c r="M6" i="395"/>
  <c r="AO6" i="395"/>
  <c r="M10" i="395"/>
  <c r="M14" i="395"/>
  <c r="M18" i="395"/>
  <c r="M21" i="395"/>
  <c r="M25" i="395"/>
  <c r="M29" i="395"/>
  <c r="M32" i="395"/>
  <c r="M36" i="395"/>
  <c r="M40" i="395"/>
  <c r="M44" i="395"/>
  <c r="M48" i="395"/>
  <c r="M52" i="395"/>
  <c r="AU6" i="395"/>
  <c r="AT6" i="395"/>
  <c r="AD5" i="395"/>
  <c r="AC5" i="395"/>
  <c r="J55" i="396"/>
  <c r="M54" i="396"/>
  <c r="M51" i="396"/>
  <c r="M46" i="396"/>
  <c r="M53" i="396"/>
  <c r="M12" i="396"/>
  <c r="M9" i="396"/>
  <c r="M23" i="396"/>
  <c r="M26" i="396"/>
  <c r="M28" i="396"/>
  <c r="M8" i="396"/>
  <c r="M18" i="396"/>
  <c r="M20" i="396"/>
  <c r="M39" i="396"/>
  <c r="M22" i="396"/>
  <c r="M36" i="396"/>
  <c r="M15" i="396"/>
  <c r="M33" i="396"/>
  <c r="M35" i="396"/>
  <c r="M38" i="396"/>
  <c r="M11" i="396"/>
  <c r="M14" i="396"/>
  <c r="M17" i="396"/>
  <c r="M30" i="396"/>
  <c r="M32" i="396"/>
  <c r="M43" i="396"/>
  <c r="M27" i="396"/>
  <c r="M50" i="396"/>
  <c r="M5" i="396"/>
  <c r="M7" i="396"/>
  <c r="M21" i="396"/>
  <c r="M24" i="396"/>
  <c r="M34" i="396"/>
  <c r="M40" i="396"/>
  <c r="M4" i="396"/>
  <c r="M6" i="396"/>
  <c r="M10" i="396"/>
  <c r="M13" i="396"/>
  <c r="M16" i="396"/>
  <c r="M29" i="396"/>
  <c r="M47" i="396"/>
  <c r="M31" i="396"/>
  <c r="M42" i="396"/>
  <c r="M19" i="396"/>
  <c r="M25" i="396"/>
  <c r="M44" i="396"/>
  <c r="M49" i="396"/>
  <c r="F55" i="396"/>
  <c r="M45" i="396"/>
  <c r="G55" i="396"/>
  <c r="M41" i="396"/>
  <c r="M52" i="396"/>
  <c r="M37" i="396"/>
  <c r="M48" i="396"/>
  <c r="Q5" i="396"/>
  <c r="Y5" i="396"/>
  <c r="AH6" i="396"/>
  <c r="AP6" i="396"/>
  <c r="R5" i="396"/>
  <c r="Z5" i="396"/>
  <c r="AI6" i="396"/>
  <c r="AQ6" i="396"/>
  <c r="T5" i="396"/>
  <c r="AB5" i="396"/>
  <c r="AK6" i="396"/>
  <c r="AS6" i="396"/>
  <c r="U5" i="396"/>
  <c r="AL6" i="396"/>
  <c r="V5" i="396"/>
  <c r="AM6" i="396"/>
  <c r="K55" i="396"/>
  <c r="L55" i="396"/>
  <c r="AE5" i="396"/>
  <c r="AV6" i="396"/>
  <c r="X5" i="396"/>
  <c r="AO6" i="396"/>
  <c r="AU6" i="396"/>
  <c r="AD5" i="396"/>
  <c r="AT6" i="396"/>
  <c r="AC5" i="396"/>
  <c r="AP6" i="397"/>
  <c r="AQ6" i="397"/>
  <c r="AH6" i="397"/>
  <c r="AT6" i="397"/>
  <c r="AR6" i="397"/>
  <c r="J55" i="397"/>
  <c r="AI6" i="397"/>
  <c r="AS6" i="397"/>
  <c r="M24" i="397"/>
  <c r="AJ6" i="397"/>
  <c r="AV6" i="397"/>
  <c r="AO6" i="397"/>
  <c r="G55" i="397"/>
  <c r="M9" i="397"/>
  <c r="M17" i="397"/>
  <c r="M25" i="397"/>
  <c r="M33" i="397"/>
  <c r="M41" i="397"/>
  <c r="M49" i="397"/>
  <c r="M10" i="397"/>
  <c r="M18" i="397"/>
  <c r="M26" i="397"/>
  <c r="M34" i="397"/>
  <c r="M42" i="397"/>
  <c r="M50" i="397"/>
  <c r="K55" i="397"/>
  <c r="L55" i="397"/>
  <c r="M11" i="397"/>
  <c r="M19" i="397"/>
  <c r="M27" i="397"/>
  <c r="M35" i="397"/>
  <c r="M43" i="397"/>
  <c r="M51" i="397"/>
  <c r="M12" i="397"/>
  <c r="M20" i="397"/>
  <c r="M28" i="397"/>
  <c r="M36" i="397"/>
  <c r="M44" i="397"/>
  <c r="M52" i="397"/>
  <c r="M5" i="397"/>
  <c r="M13" i="397"/>
  <c r="M21" i="397"/>
  <c r="M29" i="397"/>
  <c r="M37" i="397"/>
  <c r="M45" i="397"/>
  <c r="M53" i="397"/>
  <c r="M6" i="397"/>
  <c r="M14" i="397"/>
  <c r="M22" i="397"/>
  <c r="M30" i="397"/>
  <c r="M38" i="397"/>
  <c r="M46" i="397"/>
  <c r="M54" i="397"/>
  <c r="M7" i="397"/>
  <c r="M15" i="397"/>
  <c r="M23" i="397"/>
  <c r="M31" i="397"/>
  <c r="M39" i="397"/>
  <c r="M47" i="397"/>
  <c r="M55" i="397"/>
  <c r="S26" i="397"/>
  <c r="T26" i="397"/>
  <c r="V26" i="397"/>
  <c r="AA26" i="397"/>
  <c r="AB26" i="397"/>
  <c r="R26" i="397"/>
  <c r="Z26" i="397"/>
  <c r="U26" i="397"/>
  <c r="W26" i="397"/>
  <c r="AE26" i="397"/>
  <c r="X26" i="397"/>
  <c r="Q26" i="397"/>
  <c r="AU6" i="397"/>
  <c r="AC26" i="397"/>
  <c r="AD26" i="397"/>
  <c r="S5" i="398"/>
  <c r="U5" i="398"/>
  <c r="AJ6" i="398"/>
  <c r="AL6" i="398"/>
  <c r="AA5" i="398"/>
  <c r="AR6" i="398"/>
  <c r="M39" i="398"/>
  <c r="M49" i="398"/>
  <c r="M20" i="398"/>
  <c r="M30" i="398"/>
  <c r="M11" i="398"/>
  <c r="M13" i="398"/>
  <c r="M41" i="398"/>
  <c r="M51" i="398"/>
  <c r="M15" i="398"/>
  <c r="M22" i="398"/>
  <c r="M53" i="398"/>
  <c r="G55" i="398"/>
  <c r="M24" i="398"/>
  <c r="M31" i="398"/>
  <c r="M43" i="398"/>
  <c r="M17" i="398"/>
  <c r="M26" i="398"/>
  <c r="M33" i="398"/>
  <c r="M45" i="398"/>
  <c r="M7" i="398"/>
  <c r="M28" i="398"/>
  <c r="M35" i="398"/>
  <c r="M9" i="398"/>
  <c r="M37" i="398"/>
  <c r="M47" i="398"/>
  <c r="F55" i="398"/>
  <c r="R5" i="398"/>
  <c r="Z5" i="398"/>
  <c r="AI6" i="398"/>
  <c r="AQ6" i="398"/>
  <c r="T5" i="398"/>
  <c r="AB5" i="398"/>
  <c r="AK6" i="398"/>
  <c r="AS6" i="398"/>
  <c r="M8" i="398"/>
  <c r="M12" i="398"/>
  <c r="M16" i="398"/>
  <c r="M19" i="398"/>
  <c r="M23" i="398"/>
  <c r="M27" i="398"/>
  <c r="M34" i="398"/>
  <c r="M38" i="398"/>
  <c r="M42" i="398"/>
  <c r="M46" i="398"/>
  <c r="M50" i="398"/>
  <c r="M54" i="398"/>
  <c r="J55" i="398"/>
  <c r="V5" i="398"/>
  <c r="AM6" i="398"/>
  <c r="K55" i="398"/>
  <c r="L55" i="398"/>
  <c r="W5" i="398"/>
  <c r="AE5" i="398"/>
  <c r="AN6" i="398"/>
  <c r="AV6" i="398"/>
  <c r="M4" i="398"/>
  <c r="M5" i="398"/>
  <c r="X5" i="398"/>
  <c r="M6" i="398"/>
  <c r="AO6" i="398"/>
  <c r="M10" i="398"/>
  <c r="M14" i="398"/>
  <c r="M18" i="398"/>
  <c r="M21" i="398"/>
  <c r="M25" i="398"/>
  <c r="M29" i="398"/>
  <c r="M32" i="398"/>
  <c r="M36" i="398"/>
  <c r="M40" i="398"/>
  <c r="M44" i="398"/>
  <c r="M48" i="398"/>
  <c r="M52" i="398"/>
  <c r="Q5" i="398"/>
  <c r="AH6" i="398"/>
  <c r="AT6" i="398"/>
  <c r="AC5" i="398"/>
  <c r="AU6" i="398"/>
  <c r="AD5" i="398"/>
  <c r="AV6" i="399"/>
  <c r="AE5" i="399"/>
  <c r="M56" i="399"/>
  <c r="M46" i="399"/>
  <c r="M21" i="399"/>
  <c r="M28" i="399"/>
  <c r="M44" i="399"/>
  <c r="M51" i="399"/>
  <c r="M9" i="399"/>
  <c r="M14" i="399"/>
  <c r="M32" i="399"/>
  <c r="M18" i="399"/>
  <c r="M20" i="399"/>
  <c r="M25" i="399"/>
  <c r="M43" i="399"/>
  <c r="M50" i="399"/>
  <c r="M5" i="399"/>
  <c r="M6" i="399"/>
  <c r="M13" i="399"/>
  <c r="M36" i="399"/>
  <c r="M4" i="399"/>
  <c r="M24" i="399"/>
  <c r="M29" i="399"/>
  <c r="M31" i="399"/>
  <c r="M39" i="399"/>
  <c r="M17" i="399"/>
  <c r="M35" i="399"/>
  <c r="M40" i="399"/>
  <c r="M47" i="399"/>
  <c r="M53" i="399"/>
  <c r="M10" i="399"/>
  <c r="M54" i="399"/>
  <c r="J55" i="399"/>
  <c r="M42" i="399"/>
  <c r="M49" i="399"/>
  <c r="F55" i="399"/>
  <c r="M8" i="399"/>
  <c r="M12" i="399"/>
  <c r="M16" i="399"/>
  <c r="M19" i="399"/>
  <c r="M23" i="399"/>
  <c r="M27" i="399"/>
  <c r="M34" i="399"/>
  <c r="M38" i="399"/>
  <c r="M45" i="399"/>
  <c r="G55" i="399"/>
  <c r="M41" i="399"/>
  <c r="M52" i="399"/>
  <c r="M7" i="399"/>
  <c r="M11" i="399"/>
  <c r="M15" i="399"/>
  <c r="M22" i="399"/>
  <c r="M26" i="399"/>
  <c r="M30" i="399"/>
  <c r="M33" i="399"/>
  <c r="M37" i="399"/>
  <c r="M48" i="399"/>
  <c r="R5" i="399"/>
  <c r="Z5" i="399"/>
  <c r="AI6" i="399"/>
  <c r="AQ6" i="399"/>
  <c r="S5" i="399"/>
  <c r="AA5" i="399"/>
  <c r="AJ6" i="399"/>
  <c r="AR6" i="399"/>
  <c r="Q5" i="399"/>
  <c r="T5" i="399"/>
  <c r="AB5" i="399"/>
  <c r="AK6" i="399"/>
  <c r="AS6" i="399"/>
  <c r="AH6" i="399"/>
  <c r="U5" i="399"/>
  <c r="AL6" i="399"/>
  <c r="V5" i="399"/>
  <c r="AM6" i="399"/>
  <c r="K55" i="399"/>
  <c r="L55" i="399"/>
  <c r="Y5" i="399"/>
  <c r="AP6" i="399"/>
  <c r="X5" i="399"/>
  <c r="AO6" i="399"/>
  <c r="AT6" i="399"/>
  <c r="AU6" i="399"/>
  <c r="AC5" i="399"/>
  <c r="AD5" i="399"/>
  <c r="AI6" i="400"/>
  <c r="AQ6" i="400"/>
  <c r="AK6" i="400"/>
  <c r="AS6" i="400"/>
  <c r="U5" i="400"/>
  <c r="AL6" i="400"/>
  <c r="AM6" i="400"/>
  <c r="W5" i="400"/>
  <c r="AV6" i="400"/>
  <c r="AO6" i="400"/>
  <c r="Q5" i="400"/>
  <c r="Z5" i="400"/>
  <c r="AU6" i="400"/>
  <c r="F55" i="400"/>
  <c r="S5" i="400"/>
  <c r="Y5" i="400"/>
  <c r="X5" i="400"/>
  <c r="R5" i="400"/>
  <c r="AR6" i="400"/>
  <c r="AN6" i="400"/>
  <c r="AE5" i="400"/>
  <c r="AB5" i="400"/>
  <c r="AH6" i="400"/>
  <c r="T5" i="400"/>
  <c r="V5" i="400"/>
  <c r="AP6" i="400"/>
  <c r="M52" i="400"/>
  <c r="K55" i="400"/>
  <c r="L55" i="400"/>
  <c r="M48" i="400"/>
  <c r="M45" i="400"/>
  <c r="M55" i="400"/>
  <c r="M26" i="400"/>
  <c r="M16" i="400"/>
  <c r="M23" i="400"/>
  <c r="M9" i="400"/>
  <c r="M13" i="400"/>
  <c r="M38" i="400"/>
  <c r="M8" i="400"/>
  <c r="M29" i="400"/>
  <c r="M35" i="400"/>
  <c r="M4" i="400"/>
  <c r="M15" i="400"/>
  <c r="M42" i="400"/>
  <c r="M10" i="400"/>
  <c r="M51" i="400"/>
  <c r="M7" i="400"/>
  <c r="M12" i="400"/>
  <c r="M22" i="400"/>
  <c r="M30" i="400"/>
  <c r="M32" i="400"/>
  <c r="M6" i="400"/>
  <c r="M19" i="400"/>
  <c r="M41" i="400"/>
  <c r="M50" i="400"/>
  <c r="M53" i="400"/>
  <c r="M44" i="400"/>
  <c r="M47" i="400"/>
  <c r="M25" i="400"/>
  <c r="M28" i="400"/>
  <c r="M31" i="400"/>
  <c r="M34" i="400"/>
  <c r="M49" i="400"/>
  <c r="G55" i="400"/>
  <c r="M18" i="400"/>
  <c r="M21" i="400"/>
  <c r="M37" i="400"/>
  <c r="M40" i="400"/>
  <c r="M43" i="400"/>
  <c r="M24" i="400"/>
  <c r="M46" i="400"/>
  <c r="M54" i="400"/>
  <c r="J55" i="400"/>
  <c r="M5" i="400"/>
  <c r="M11" i="400"/>
  <c r="M14" i="400"/>
  <c r="M17" i="400"/>
  <c r="M20" i="400"/>
  <c r="M27" i="400"/>
  <c r="M33" i="400"/>
  <c r="M36" i="400"/>
  <c r="AC5" i="400"/>
  <c r="AT6" i="400"/>
  <c r="AD5" i="400"/>
  <c r="AM6" i="401"/>
  <c r="J55" i="401"/>
  <c r="M33" i="401"/>
  <c r="M37" i="401"/>
  <c r="M41" i="401"/>
  <c r="M22" i="401"/>
  <c r="M7" i="401"/>
  <c r="M26" i="401"/>
  <c r="M45" i="401"/>
  <c r="M30" i="401"/>
  <c r="M49" i="401"/>
  <c r="M11" i="401"/>
  <c r="M15" i="401"/>
  <c r="F55" i="401"/>
  <c r="M53" i="401"/>
  <c r="Q5" i="401"/>
  <c r="Y5" i="401"/>
  <c r="AH6" i="401"/>
  <c r="AP6" i="401"/>
  <c r="R5" i="401"/>
  <c r="Z5" i="401"/>
  <c r="AI6" i="401"/>
  <c r="AQ6" i="401"/>
  <c r="M9" i="401"/>
  <c r="M13" i="401"/>
  <c r="M17" i="401"/>
  <c r="M20" i="401"/>
  <c r="M24" i="401"/>
  <c r="M28" i="401"/>
  <c r="M31" i="401"/>
  <c r="M35" i="401"/>
  <c r="M39" i="401"/>
  <c r="M43" i="401"/>
  <c r="M47" i="401"/>
  <c r="M51" i="401"/>
  <c r="G55" i="401"/>
  <c r="T5" i="401"/>
  <c r="AB5" i="401"/>
  <c r="AK6" i="401"/>
  <c r="AS6" i="401"/>
  <c r="M8" i="401"/>
  <c r="M12" i="401"/>
  <c r="M16" i="401"/>
  <c r="M19" i="401"/>
  <c r="M23" i="401"/>
  <c r="M27" i="401"/>
  <c r="M34" i="401"/>
  <c r="M38" i="401"/>
  <c r="M42" i="401"/>
  <c r="M46" i="401"/>
  <c r="M50" i="401"/>
  <c r="M54" i="401"/>
  <c r="U5" i="401"/>
  <c r="AL6" i="401"/>
  <c r="AJ6" i="401"/>
  <c r="V5" i="401"/>
  <c r="K55" i="401"/>
  <c r="L55" i="401"/>
  <c r="AA5" i="401"/>
  <c r="AR6" i="401"/>
  <c r="W5" i="401"/>
  <c r="AE5" i="401"/>
  <c r="AV6" i="401"/>
  <c r="M4" i="401"/>
  <c r="M5" i="401"/>
  <c r="X5" i="401"/>
  <c r="M6" i="401"/>
  <c r="AO6" i="401"/>
  <c r="M10" i="401"/>
  <c r="M14" i="401"/>
  <c r="M18" i="401"/>
  <c r="M21" i="401"/>
  <c r="M25" i="401"/>
  <c r="M29" i="401"/>
  <c r="M32" i="401"/>
  <c r="M36" i="401"/>
  <c r="M40" i="401"/>
  <c r="M44" i="401"/>
  <c r="M48" i="401"/>
  <c r="M52" i="401"/>
  <c r="AU6" i="401"/>
  <c r="AT6" i="401"/>
  <c r="AD5" i="401"/>
  <c r="AC5" i="401"/>
  <c r="M55" i="402"/>
  <c r="K55" i="402"/>
  <c r="M8" i="402"/>
  <c r="M6" i="402"/>
  <c r="M7" i="402"/>
  <c r="M10" i="402"/>
  <c r="M12" i="402"/>
  <c r="M15" i="402"/>
  <c r="M23" i="402"/>
  <c r="M14" i="402"/>
  <c r="M11" i="402"/>
  <c r="M9" i="402"/>
  <c r="M17" i="402"/>
  <c r="M19" i="402"/>
  <c r="M13" i="402"/>
  <c r="M20" i="402"/>
  <c r="M18" i="402"/>
  <c r="M25" i="402"/>
  <c r="M22" i="402"/>
  <c r="M16" i="402"/>
  <c r="M21" i="402"/>
  <c r="M27" i="402"/>
  <c r="M24" i="402"/>
  <c r="M28" i="402"/>
  <c r="M32" i="402"/>
  <c r="M41" i="402"/>
  <c r="M34" i="402"/>
  <c r="M29" i="402"/>
  <c r="M31" i="402"/>
  <c r="M47" i="402"/>
  <c r="M26" i="402"/>
  <c r="M36" i="402"/>
  <c r="M33" i="402"/>
  <c r="M30" i="402"/>
  <c r="M44" i="402"/>
  <c r="M51" i="402"/>
  <c r="M35" i="402"/>
  <c r="M38" i="402"/>
  <c r="M49" i="402"/>
  <c r="M54" i="402"/>
  <c r="M37" i="402"/>
  <c r="M40" i="402"/>
  <c r="M43" i="402"/>
  <c r="M46" i="402"/>
  <c r="M42" i="402"/>
  <c r="M45" i="402"/>
  <c r="M53" i="402"/>
  <c r="M39" i="402"/>
  <c r="M50" i="402"/>
  <c r="G55" i="402"/>
  <c r="R5" i="402"/>
  <c r="Z5" i="402"/>
  <c r="AI6" i="402"/>
  <c r="AQ6" i="402"/>
  <c r="S5" i="402"/>
  <c r="AA5" i="402"/>
  <c r="AJ6" i="402"/>
  <c r="AR6" i="402"/>
  <c r="T5" i="402"/>
  <c r="AB5" i="402"/>
  <c r="AK6" i="402"/>
  <c r="AS6" i="402"/>
  <c r="AP6" i="402"/>
  <c r="U5" i="402"/>
  <c r="AL6" i="402"/>
  <c r="V5" i="402"/>
  <c r="AM6" i="402"/>
  <c r="W5" i="402"/>
  <c r="AE5" i="402"/>
  <c r="AN6" i="402"/>
  <c r="AV6" i="402"/>
  <c r="Q5" i="402"/>
  <c r="X5" i="402"/>
  <c r="AO6" i="402"/>
  <c r="M48" i="402"/>
  <c r="M52" i="402"/>
  <c r="AC5" i="402"/>
  <c r="AT6" i="402"/>
  <c r="AU6" i="402"/>
  <c r="AD5" i="402"/>
  <c r="J55" i="403"/>
  <c r="AW6" i="403"/>
  <c r="AB5" i="403"/>
  <c r="AJ6" i="403"/>
  <c r="AE5" i="403"/>
  <c r="AN6" i="403"/>
  <c r="AV6" i="403"/>
  <c r="S5" i="403"/>
  <c r="AF5" i="403"/>
  <c r="AK6" i="403"/>
  <c r="T5" i="403"/>
  <c r="AL6" i="403"/>
  <c r="U5" i="403"/>
  <c r="W5" i="403"/>
  <c r="AO6" i="403"/>
  <c r="X5" i="403"/>
  <c r="AR6" i="403"/>
  <c r="AA5" i="403"/>
  <c r="AS6" i="403"/>
  <c r="M33" i="403"/>
  <c r="M35" i="403"/>
  <c r="M5" i="403"/>
  <c r="M26" i="403"/>
  <c r="M4" i="403"/>
  <c r="M30" i="403"/>
  <c r="M32" i="403"/>
  <c r="M39" i="403"/>
  <c r="G55" i="403"/>
  <c r="M29" i="403"/>
  <c r="M36" i="403"/>
  <c r="F55" i="403"/>
  <c r="M18" i="403"/>
  <c r="M21" i="403"/>
  <c r="M24" i="403"/>
  <c r="M27" i="403"/>
  <c r="M50" i="403"/>
  <c r="M53" i="403"/>
  <c r="M9" i="403"/>
  <c r="M12" i="403"/>
  <c r="M15" i="403"/>
  <c r="M38" i="403"/>
  <c r="M41" i="403"/>
  <c r="M44" i="403"/>
  <c r="M47" i="403"/>
  <c r="M6" i="403"/>
  <c r="M14" i="403"/>
  <c r="M17" i="403"/>
  <c r="M20" i="403"/>
  <c r="M23" i="403"/>
  <c r="M46" i="403"/>
  <c r="M49" i="403"/>
  <c r="M52" i="403"/>
  <c r="M8" i="403"/>
  <c r="M11" i="403"/>
  <c r="M34" i="403"/>
  <c r="M37" i="403"/>
  <c r="M40" i="403"/>
  <c r="M43" i="403"/>
  <c r="M22" i="403"/>
  <c r="M25" i="403"/>
  <c r="M28" i="403"/>
  <c r="M31" i="403"/>
  <c r="M54" i="403"/>
  <c r="M10" i="403"/>
  <c r="M13" i="403"/>
  <c r="M16" i="403"/>
  <c r="M19" i="403"/>
  <c r="M42" i="403"/>
  <c r="M45" i="403"/>
  <c r="M48" i="403"/>
  <c r="M51" i="403"/>
  <c r="M55" i="403"/>
  <c r="V5" i="403"/>
  <c r="AM6" i="403"/>
  <c r="M7" i="403"/>
  <c r="Q5" i="403"/>
  <c r="AH6" i="403"/>
  <c r="R5" i="403"/>
  <c r="AI6" i="403"/>
  <c r="AU6" i="403"/>
  <c r="F55" i="402"/>
  <c r="AT6" i="403"/>
  <c r="AD5" i="403"/>
  <c r="AC5" i="403"/>
</calcChain>
</file>

<file path=xl/sharedStrings.xml><?xml version="1.0" encoding="utf-8"?>
<sst xmlns="http://schemas.openxmlformats.org/spreadsheetml/2006/main" count="6682" uniqueCount="206">
  <si>
    <t>スイス</t>
  </si>
  <si>
    <t>メキシコ</t>
  </si>
  <si>
    <t>地域</t>
  </si>
  <si>
    <t>前月対比増減</t>
  </si>
  <si>
    <t>前年対比増減</t>
  </si>
  <si>
    <t>年  間</t>
  </si>
  <si>
    <t>国籍別</t>
  </si>
  <si>
    <t>地域別</t>
  </si>
  <si>
    <t>１アジア</t>
  </si>
  <si>
    <t>２ヨーロッパ</t>
  </si>
  <si>
    <t>３アフリカ</t>
  </si>
  <si>
    <t>４北アメリカ</t>
  </si>
  <si>
    <t>５南アメリカ</t>
  </si>
  <si>
    <t>６オセアニア</t>
  </si>
  <si>
    <t>合　計</t>
  </si>
  <si>
    <t>性　別</t>
  </si>
  <si>
    <t>世帯数</t>
  </si>
  <si>
    <t>登録者数</t>
  </si>
  <si>
    <t>増加率</t>
  </si>
  <si>
    <t>構成比</t>
  </si>
  <si>
    <t>国</t>
  </si>
  <si>
    <t>国数</t>
  </si>
  <si>
    <t>男性</t>
  </si>
  <si>
    <t>女性</t>
  </si>
  <si>
    <t>アルゼンチン</t>
  </si>
  <si>
    <t>国・人</t>
  </si>
  <si>
    <t>ベルギー</t>
  </si>
  <si>
    <t>ブラジル</t>
  </si>
  <si>
    <t>バングラデシュ</t>
  </si>
  <si>
    <t>カナダ</t>
  </si>
  <si>
    <t>スリランカ</t>
  </si>
  <si>
    <t>中  国</t>
  </si>
  <si>
    <t>フランス</t>
  </si>
  <si>
    <t>ドイツ</t>
  </si>
  <si>
    <t>ガーナ</t>
  </si>
  <si>
    <t>インド</t>
  </si>
  <si>
    <t>インドネシア</t>
  </si>
  <si>
    <t>イラン</t>
  </si>
  <si>
    <t>ネパール</t>
  </si>
  <si>
    <t>ニュージーランド</t>
  </si>
  <si>
    <t>ナイジェリア</t>
  </si>
  <si>
    <t>パキスタン</t>
  </si>
  <si>
    <t>パラグアイ</t>
  </si>
  <si>
    <t>ペルー</t>
  </si>
  <si>
    <t>フィリピン</t>
  </si>
  <si>
    <t>ポルトガル</t>
  </si>
  <si>
    <t>ロシア連邦</t>
  </si>
  <si>
    <t>スウェーデン</t>
  </si>
  <si>
    <t>タイ</t>
  </si>
  <si>
    <t>英  国</t>
  </si>
  <si>
    <t>米  国</t>
  </si>
  <si>
    <t>ボリヴィア</t>
  </si>
  <si>
    <t>＊</t>
  </si>
  <si>
    <t>合計</t>
  </si>
  <si>
    <t>カンボジア</t>
  </si>
  <si>
    <t>ルーマニア</t>
  </si>
  <si>
    <t>コロンビア</t>
  </si>
  <si>
    <t>マレーシア</t>
  </si>
  <si>
    <t>べトナム</t>
  </si>
  <si>
    <t>フィンランド</t>
  </si>
  <si>
    <t>南アフリカ</t>
    <rPh sb="0" eb="1">
      <t>ミナミ</t>
    </rPh>
    <phoneticPr fontId="2"/>
  </si>
  <si>
    <t>シンガポール</t>
    <phoneticPr fontId="2"/>
  </si>
  <si>
    <t>モンゴル</t>
    <phoneticPr fontId="2"/>
  </si>
  <si>
    <t>イタリア</t>
    <phoneticPr fontId="2"/>
  </si>
  <si>
    <t>アイルランド</t>
    <phoneticPr fontId="15"/>
  </si>
  <si>
    <t>イスラエル</t>
    <phoneticPr fontId="15"/>
  </si>
  <si>
    <t>韓 国・朝 鮮</t>
    <rPh sb="4" eb="5">
      <t>アサ</t>
    </rPh>
    <rPh sb="6" eb="7">
      <t>アラタ</t>
    </rPh>
    <phoneticPr fontId="2"/>
  </si>
  <si>
    <t>入力表</t>
    <rPh sb="0" eb="2">
      <t>ニュウリョク</t>
    </rPh>
    <rPh sb="2" eb="3">
      <t>ヒョウ</t>
    </rPh>
    <phoneticPr fontId="15"/>
  </si>
  <si>
    <t>ジャマイカ</t>
    <phoneticPr fontId="15"/>
  </si>
  <si>
    <t>パラオ</t>
    <phoneticPr fontId="15"/>
  </si>
  <si>
    <t xml:space="preserve"> </t>
    <phoneticPr fontId="15"/>
  </si>
  <si>
    <t>ベネズエラ</t>
    <phoneticPr fontId="15"/>
  </si>
  <si>
    <t>スペイン</t>
    <phoneticPr fontId="15"/>
  </si>
  <si>
    <t>台湾</t>
    <rPh sb="0" eb="2">
      <t>タイワン</t>
    </rPh>
    <phoneticPr fontId="15"/>
  </si>
  <si>
    <t>16・17</t>
    <phoneticPr fontId="15"/>
  </si>
  <si>
    <t>　</t>
    <phoneticPr fontId="15"/>
  </si>
  <si>
    <t>☆外国人住民(21.4～）.xls の互換性レポート</t>
  </si>
  <si>
    <t>2013/8/1 16:38 に実行</t>
  </si>
  <si>
    <t>このブックで使用されている次の機能は、以前のバージョンの Excel ではサポートされていません。このブックを以前のバージョンの Excel で開くか、以前のファイル形式で保存すると、それらの機能が失われるか、正常に実行されなくなる可能性があります。</t>
  </si>
  <si>
    <t>再現性の低下</t>
  </si>
  <si>
    <t>出現数</t>
  </si>
  <si>
    <t>バージョン</t>
  </si>
  <si>
    <t>選択したファイル形式でサポートされていない書式が、このブック内の一部のセルまたはスタイルに設定されています。このような書式は、選択したファイル形式で使用できる最も近い書式に変換されます。</t>
  </si>
  <si>
    <t>Excel 97-2003</t>
  </si>
  <si>
    <t>オーストラリア</t>
    <phoneticPr fontId="15"/>
  </si>
  <si>
    <t>無国籍　等</t>
    <rPh sb="4" eb="5">
      <t>トウ</t>
    </rPh>
    <phoneticPr fontId="15"/>
  </si>
  <si>
    <t xml:space="preserve">平成31年4月1日現在 </t>
    <rPh sb="4" eb="5">
      <t>ネン</t>
    </rPh>
    <rPh sb="6" eb="7">
      <t>ガツ</t>
    </rPh>
    <phoneticPr fontId="2"/>
  </si>
  <si>
    <t xml:space="preserve">令和元年5月1日現在 </t>
    <rPh sb="0" eb="2">
      <t>レイワ</t>
    </rPh>
    <rPh sb="2" eb="4">
      <t>ガンネン</t>
    </rPh>
    <rPh sb="3" eb="4">
      <t>ネン</t>
    </rPh>
    <rPh sb="5" eb="6">
      <t>ガツ</t>
    </rPh>
    <phoneticPr fontId="2"/>
  </si>
  <si>
    <t>他・無国籍</t>
    <rPh sb="0" eb="1">
      <t>ホカ</t>
    </rPh>
    <phoneticPr fontId="15"/>
  </si>
  <si>
    <t xml:space="preserve">令和元年6月1日現在 </t>
    <rPh sb="0" eb="2">
      <t>レイワ</t>
    </rPh>
    <rPh sb="2" eb="4">
      <t>ガンネン</t>
    </rPh>
    <rPh sb="3" eb="4">
      <t>ネン</t>
    </rPh>
    <rPh sb="5" eb="6">
      <t>ガツ</t>
    </rPh>
    <phoneticPr fontId="2"/>
  </si>
  <si>
    <t xml:space="preserve">令和元年7月1日現在 </t>
    <rPh sb="0" eb="2">
      <t>レイワ</t>
    </rPh>
    <rPh sb="2" eb="4">
      <t>ガンネン</t>
    </rPh>
    <rPh sb="3" eb="4">
      <t>ネン</t>
    </rPh>
    <rPh sb="5" eb="6">
      <t>ガツ</t>
    </rPh>
    <phoneticPr fontId="2"/>
  </si>
  <si>
    <t xml:space="preserve">令和元年8月1日現在 </t>
    <rPh sb="0" eb="2">
      <t>レイワ</t>
    </rPh>
    <rPh sb="2" eb="4">
      <t>ガンネン</t>
    </rPh>
    <rPh sb="3" eb="4">
      <t>ネン</t>
    </rPh>
    <rPh sb="5" eb="6">
      <t>ガツ</t>
    </rPh>
    <phoneticPr fontId="2"/>
  </si>
  <si>
    <t xml:space="preserve">令和元年9月1日現在 </t>
    <rPh sb="0" eb="2">
      <t>レイワ</t>
    </rPh>
    <rPh sb="2" eb="4">
      <t>ガンネン</t>
    </rPh>
    <rPh sb="3" eb="4">
      <t>ネン</t>
    </rPh>
    <rPh sb="5" eb="6">
      <t>ガツ</t>
    </rPh>
    <phoneticPr fontId="2"/>
  </si>
  <si>
    <t xml:space="preserve">令和元年10月1日現在 </t>
    <rPh sb="0" eb="2">
      <t>レイワ</t>
    </rPh>
    <rPh sb="2" eb="4">
      <t>ガンネン</t>
    </rPh>
    <rPh sb="3" eb="4">
      <t>ネン</t>
    </rPh>
    <rPh sb="6" eb="7">
      <t>ガツ</t>
    </rPh>
    <phoneticPr fontId="2"/>
  </si>
  <si>
    <t xml:space="preserve">令和元年11月1日現在 </t>
    <rPh sb="0" eb="2">
      <t>レイワ</t>
    </rPh>
    <rPh sb="2" eb="4">
      <t>ガンネン</t>
    </rPh>
    <rPh sb="3" eb="4">
      <t>ネン</t>
    </rPh>
    <rPh sb="6" eb="7">
      <t>ガツ</t>
    </rPh>
    <phoneticPr fontId="2"/>
  </si>
  <si>
    <t xml:space="preserve">令和元年12月1日現在 </t>
    <rPh sb="0" eb="2">
      <t>レイワ</t>
    </rPh>
    <rPh sb="2" eb="4">
      <t>ガンネン</t>
    </rPh>
    <rPh sb="3" eb="4">
      <t>ネン</t>
    </rPh>
    <rPh sb="6" eb="7">
      <t>ガツ</t>
    </rPh>
    <phoneticPr fontId="2"/>
  </si>
  <si>
    <t xml:space="preserve">令和２年1月1日現在 </t>
    <rPh sb="0" eb="2">
      <t>レイワ</t>
    </rPh>
    <rPh sb="3" eb="4">
      <t>ネン</t>
    </rPh>
    <rPh sb="4" eb="5">
      <t>ガンネン</t>
    </rPh>
    <rPh sb="5" eb="6">
      <t>ガツ</t>
    </rPh>
    <phoneticPr fontId="2"/>
  </si>
  <si>
    <t xml:space="preserve">令和２年2月1日現在 </t>
    <rPh sb="0" eb="2">
      <t>レイワ</t>
    </rPh>
    <rPh sb="3" eb="4">
      <t>ネン</t>
    </rPh>
    <rPh sb="5" eb="6">
      <t>ガツ</t>
    </rPh>
    <phoneticPr fontId="2"/>
  </si>
  <si>
    <t xml:space="preserve">令和２年３月1日現在 </t>
    <rPh sb="0" eb="2">
      <t>レイワ</t>
    </rPh>
    <rPh sb="3" eb="4">
      <t>ネン</t>
    </rPh>
    <rPh sb="5" eb="6">
      <t>ガツ</t>
    </rPh>
    <phoneticPr fontId="2"/>
  </si>
  <si>
    <t xml:space="preserve">令和２年４月1日現在 </t>
    <rPh sb="0" eb="2">
      <t>レイワ</t>
    </rPh>
    <rPh sb="3" eb="4">
      <t>ネン</t>
    </rPh>
    <rPh sb="5" eb="6">
      <t>ガツ</t>
    </rPh>
    <phoneticPr fontId="2"/>
  </si>
  <si>
    <t xml:space="preserve">令和２年５月1日現在 </t>
    <rPh sb="0" eb="2">
      <t>レイワ</t>
    </rPh>
    <rPh sb="3" eb="4">
      <t>ネン</t>
    </rPh>
    <rPh sb="5" eb="6">
      <t>ガツ</t>
    </rPh>
    <phoneticPr fontId="2"/>
  </si>
  <si>
    <t xml:space="preserve">令和２年６月1日現在 </t>
    <rPh sb="0" eb="2">
      <t>レイワ</t>
    </rPh>
    <rPh sb="3" eb="4">
      <t>ネン</t>
    </rPh>
    <rPh sb="5" eb="6">
      <t>ガツ</t>
    </rPh>
    <phoneticPr fontId="2"/>
  </si>
  <si>
    <t xml:space="preserve">令和２年7月1日現在 </t>
    <rPh sb="0" eb="2">
      <t>レイワ</t>
    </rPh>
    <rPh sb="3" eb="4">
      <t>ネン</t>
    </rPh>
    <rPh sb="5" eb="6">
      <t>ガツ</t>
    </rPh>
    <phoneticPr fontId="2"/>
  </si>
  <si>
    <t xml:space="preserve">令和２年8月1日現在 </t>
    <rPh sb="0" eb="2">
      <t>レイワ</t>
    </rPh>
    <rPh sb="3" eb="4">
      <t>ネン</t>
    </rPh>
    <rPh sb="5" eb="6">
      <t>ガツ</t>
    </rPh>
    <phoneticPr fontId="2"/>
  </si>
  <si>
    <t xml:space="preserve">令和２年9月1日現在 </t>
    <rPh sb="0" eb="2">
      <t>レイワ</t>
    </rPh>
    <rPh sb="3" eb="4">
      <t>ネン</t>
    </rPh>
    <rPh sb="5" eb="6">
      <t>ガツ</t>
    </rPh>
    <phoneticPr fontId="2"/>
  </si>
  <si>
    <t xml:space="preserve">令和２年10月1日現在 </t>
    <rPh sb="0" eb="2">
      <t>レイワ</t>
    </rPh>
    <rPh sb="3" eb="4">
      <t>ネン</t>
    </rPh>
    <rPh sb="6" eb="7">
      <t>ガツ</t>
    </rPh>
    <phoneticPr fontId="2"/>
  </si>
  <si>
    <t xml:space="preserve">令和２年11月1日現在 </t>
    <rPh sb="0" eb="2">
      <t>レイワ</t>
    </rPh>
    <rPh sb="3" eb="4">
      <t>ネン</t>
    </rPh>
    <rPh sb="6" eb="7">
      <t>ガツ</t>
    </rPh>
    <phoneticPr fontId="2"/>
  </si>
  <si>
    <t xml:space="preserve">令和２年12月1日現在 </t>
    <rPh sb="0" eb="2">
      <t>レイワ</t>
    </rPh>
    <rPh sb="3" eb="4">
      <t>ネン</t>
    </rPh>
    <rPh sb="6" eb="7">
      <t>ガツ</t>
    </rPh>
    <phoneticPr fontId="2"/>
  </si>
  <si>
    <t xml:space="preserve">令和3年1月1日現在 </t>
    <rPh sb="0" eb="2">
      <t>レイワ</t>
    </rPh>
    <rPh sb="3" eb="4">
      <t>ネン</t>
    </rPh>
    <rPh sb="5" eb="6">
      <t>ガツ</t>
    </rPh>
    <phoneticPr fontId="2"/>
  </si>
  <si>
    <t xml:space="preserve">令和3年2月1日現在 </t>
    <rPh sb="0" eb="2">
      <t>レイワ</t>
    </rPh>
    <rPh sb="3" eb="4">
      <t>ネン</t>
    </rPh>
    <rPh sb="5" eb="6">
      <t>ガツ</t>
    </rPh>
    <phoneticPr fontId="2"/>
  </si>
  <si>
    <t xml:space="preserve">令和3年3月1日現在 </t>
    <rPh sb="0" eb="2">
      <t>レイワ</t>
    </rPh>
    <rPh sb="3" eb="4">
      <t>ネン</t>
    </rPh>
    <rPh sb="5" eb="6">
      <t>ガツ</t>
    </rPh>
    <phoneticPr fontId="2"/>
  </si>
  <si>
    <t xml:space="preserve">令和3年4月1日現在 </t>
    <rPh sb="0" eb="2">
      <t>レイワ</t>
    </rPh>
    <rPh sb="3" eb="4">
      <t>ネン</t>
    </rPh>
    <rPh sb="5" eb="6">
      <t>ガツ</t>
    </rPh>
    <phoneticPr fontId="2"/>
  </si>
  <si>
    <t xml:space="preserve">令和3年5月1日現在 </t>
    <rPh sb="0" eb="2">
      <t>レイワ</t>
    </rPh>
    <rPh sb="3" eb="4">
      <t>ネン</t>
    </rPh>
    <rPh sb="5" eb="6">
      <t>ガツ</t>
    </rPh>
    <phoneticPr fontId="2"/>
  </si>
  <si>
    <t xml:space="preserve">令和3年6月1日現在 </t>
    <rPh sb="0" eb="2">
      <t>レイワ</t>
    </rPh>
    <rPh sb="3" eb="4">
      <t>ネン</t>
    </rPh>
    <rPh sb="5" eb="6">
      <t>ガツ</t>
    </rPh>
    <phoneticPr fontId="2"/>
  </si>
  <si>
    <t>地域別</t>
    <phoneticPr fontId="15"/>
  </si>
  <si>
    <t>※国数に無国籍含まず、登録者数合計に無国籍（3人）含む</t>
    <rPh sb="1" eb="2">
      <t>クニ</t>
    </rPh>
    <rPh sb="2" eb="3">
      <t>スウ</t>
    </rPh>
    <rPh sb="4" eb="7">
      <t>ムコクセキ</t>
    </rPh>
    <rPh sb="7" eb="8">
      <t>フク</t>
    </rPh>
    <rPh sb="11" eb="13">
      <t>トウロク</t>
    </rPh>
    <rPh sb="13" eb="14">
      <t>シャ</t>
    </rPh>
    <rPh sb="14" eb="15">
      <t>スウ</t>
    </rPh>
    <rPh sb="15" eb="17">
      <t>ゴウケイ</t>
    </rPh>
    <rPh sb="18" eb="21">
      <t>ムコクセキ</t>
    </rPh>
    <rPh sb="23" eb="24">
      <t>ニン</t>
    </rPh>
    <rPh sb="25" eb="26">
      <t>フク</t>
    </rPh>
    <phoneticPr fontId="15"/>
  </si>
  <si>
    <t>　そのため登録者数100％にならない</t>
    <rPh sb="5" eb="7">
      <t>トウロク</t>
    </rPh>
    <rPh sb="7" eb="8">
      <t>シャ</t>
    </rPh>
    <rPh sb="8" eb="9">
      <t>カズ</t>
    </rPh>
    <phoneticPr fontId="15"/>
  </si>
  <si>
    <t xml:space="preserve">令和3年7月1日現在 </t>
    <rPh sb="0" eb="2">
      <t>レイワ</t>
    </rPh>
    <rPh sb="3" eb="4">
      <t>ネン</t>
    </rPh>
    <rPh sb="5" eb="6">
      <t>ガツ</t>
    </rPh>
    <phoneticPr fontId="2"/>
  </si>
  <si>
    <t>※国数に無国籍含まず、登録者数合計に無国籍（2人）含む</t>
    <rPh sb="1" eb="2">
      <t>クニ</t>
    </rPh>
    <rPh sb="2" eb="3">
      <t>スウ</t>
    </rPh>
    <rPh sb="4" eb="7">
      <t>ムコクセキ</t>
    </rPh>
    <rPh sb="7" eb="8">
      <t>フク</t>
    </rPh>
    <rPh sb="11" eb="13">
      <t>トウロク</t>
    </rPh>
    <rPh sb="13" eb="14">
      <t>シャ</t>
    </rPh>
    <rPh sb="14" eb="15">
      <t>スウ</t>
    </rPh>
    <rPh sb="15" eb="17">
      <t>ゴウケイ</t>
    </rPh>
    <rPh sb="18" eb="21">
      <t>ムコクセキ</t>
    </rPh>
    <rPh sb="23" eb="24">
      <t>ニン</t>
    </rPh>
    <rPh sb="25" eb="26">
      <t>フク</t>
    </rPh>
    <phoneticPr fontId="15"/>
  </si>
  <si>
    <t xml:space="preserve">令和3年8月1日現在 </t>
    <rPh sb="0" eb="2">
      <t>レイワ</t>
    </rPh>
    <rPh sb="3" eb="4">
      <t>ネン</t>
    </rPh>
    <rPh sb="5" eb="6">
      <t>ガツ</t>
    </rPh>
    <phoneticPr fontId="2"/>
  </si>
  <si>
    <t xml:space="preserve">令和3年9月1日現在 </t>
    <rPh sb="0" eb="2">
      <t>レイワ</t>
    </rPh>
    <rPh sb="3" eb="4">
      <t>ネン</t>
    </rPh>
    <rPh sb="5" eb="6">
      <t>ガツ</t>
    </rPh>
    <phoneticPr fontId="2"/>
  </si>
  <si>
    <t xml:space="preserve">令和3年10月1日現在 </t>
    <rPh sb="0" eb="2">
      <t>レイワ</t>
    </rPh>
    <rPh sb="3" eb="4">
      <t>ネン</t>
    </rPh>
    <rPh sb="6" eb="7">
      <t>ガツ</t>
    </rPh>
    <phoneticPr fontId="2"/>
  </si>
  <si>
    <t xml:space="preserve">令和3年11月1日現在 </t>
    <rPh sb="0" eb="2">
      <t>レイワ</t>
    </rPh>
    <rPh sb="3" eb="4">
      <t>ネン</t>
    </rPh>
    <rPh sb="6" eb="7">
      <t>ガツ</t>
    </rPh>
    <phoneticPr fontId="2"/>
  </si>
  <si>
    <t>※国数に無国籍含まず、登録者数合計に無国籍（1人）含む</t>
    <rPh sb="1" eb="2">
      <t>クニ</t>
    </rPh>
    <rPh sb="2" eb="3">
      <t>スウ</t>
    </rPh>
    <rPh sb="4" eb="7">
      <t>ムコクセキ</t>
    </rPh>
    <rPh sb="7" eb="8">
      <t>フク</t>
    </rPh>
    <rPh sb="11" eb="13">
      <t>トウロク</t>
    </rPh>
    <rPh sb="13" eb="14">
      <t>シャ</t>
    </rPh>
    <rPh sb="14" eb="15">
      <t>スウ</t>
    </rPh>
    <rPh sb="15" eb="17">
      <t>ゴウケイ</t>
    </rPh>
    <rPh sb="18" eb="21">
      <t>ムコクセキ</t>
    </rPh>
    <rPh sb="23" eb="24">
      <t>ニン</t>
    </rPh>
    <rPh sb="25" eb="26">
      <t>フク</t>
    </rPh>
    <phoneticPr fontId="15"/>
  </si>
  <si>
    <t xml:space="preserve">令和3年12月1日現在 </t>
    <rPh sb="0" eb="2">
      <t>レイワ</t>
    </rPh>
    <rPh sb="3" eb="4">
      <t>ネン</t>
    </rPh>
    <rPh sb="6" eb="7">
      <t>ガツ</t>
    </rPh>
    <phoneticPr fontId="2"/>
  </si>
  <si>
    <t xml:space="preserve">令和4年1月1日現在 </t>
    <rPh sb="0" eb="2">
      <t>レイワ</t>
    </rPh>
    <rPh sb="3" eb="4">
      <t>ネン</t>
    </rPh>
    <rPh sb="5" eb="6">
      <t>ガツ</t>
    </rPh>
    <phoneticPr fontId="2"/>
  </si>
  <si>
    <t xml:space="preserve">令和4年2月1日現在 </t>
    <rPh sb="0" eb="2">
      <t>レイワ</t>
    </rPh>
    <rPh sb="3" eb="4">
      <t>ネン</t>
    </rPh>
    <rPh sb="5" eb="6">
      <t>ガツ</t>
    </rPh>
    <phoneticPr fontId="2"/>
  </si>
  <si>
    <t xml:space="preserve">令和4年3月1日現在 </t>
    <rPh sb="0" eb="2">
      <t>レイワ</t>
    </rPh>
    <rPh sb="3" eb="4">
      <t>ネン</t>
    </rPh>
    <rPh sb="5" eb="6">
      <t>ガツ</t>
    </rPh>
    <phoneticPr fontId="2"/>
  </si>
  <si>
    <t xml:space="preserve">令和4年4月1日現在 </t>
    <rPh sb="0" eb="2">
      <t>レイワ</t>
    </rPh>
    <rPh sb="3" eb="4">
      <t>ネン</t>
    </rPh>
    <rPh sb="5" eb="6">
      <t>ガツ</t>
    </rPh>
    <phoneticPr fontId="2"/>
  </si>
  <si>
    <t xml:space="preserve">令和4年5月1日現在 </t>
    <rPh sb="0" eb="2">
      <t>レイワ</t>
    </rPh>
    <rPh sb="3" eb="4">
      <t>ネン</t>
    </rPh>
    <rPh sb="5" eb="6">
      <t>ガツ</t>
    </rPh>
    <phoneticPr fontId="2"/>
  </si>
  <si>
    <t xml:space="preserve">令和4年6月1日現在 </t>
    <rPh sb="0" eb="2">
      <t>レイワ</t>
    </rPh>
    <rPh sb="3" eb="4">
      <t>ネン</t>
    </rPh>
    <rPh sb="5" eb="6">
      <t>ガツ</t>
    </rPh>
    <phoneticPr fontId="2"/>
  </si>
  <si>
    <t xml:space="preserve">令和4年7月1日現在 </t>
    <rPh sb="0" eb="2">
      <t>レイワ</t>
    </rPh>
    <rPh sb="3" eb="4">
      <t>ネン</t>
    </rPh>
    <rPh sb="5" eb="6">
      <t>ガツ</t>
    </rPh>
    <phoneticPr fontId="2"/>
  </si>
  <si>
    <t xml:space="preserve">令和4年8月1日現在 </t>
    <rPh sb="0" eb="2">
      <t>レイワ</t>
    </rPh>
    <rPh sb="3" eb="4">
      <t>ネン</t>
    </rPh>
    <rPh sb="5" eb="6">
      <t>ガツ</t>
    </rPh>
    <phoneticPr fontId="2"/>
  </si>
  <si>
    <t>登録者数</t>
    <phoneticPr fontId="15"/>
  </si>
  <si>
    <t>アフガニスタン</t>
    <phoneticPr fontId="15"/>
  </si>
  <si>
    <t>アルゼンチン</t>
    <phoneticPr fontId="15"/>
  </si>
  <si>
    <t>※国数に無国籍含まず、登録者数合計に無国籍含む</t>
    <rPh sb="1" eb="2">
      <t>クニ</t>
    </rPh>
    <rPh sb="2" eb="3">
      <t>スウ</t>
    </rPh>
    <rPh sb="4" eb="7">
      <t>ムコクセキ</t>
    </rPh>
    <rPh sb="7" eb="8">
      <t>フク</t>
    </rPh>
    <rPh sb="11" eb="13">
      <t>トウロク</t>
    </rPh>
    <rPh sb="13" eb="14">
      <t>シャ</t>
    </rPh>
    <rPh sb="14" eb="15">
      <t>スウ</t>
    </rPh>
    <rPh sb="15" eb="17">
      <t>ゴウケイ</t>
    </rPh>
    <rPh sb="18" eb="21">
      <t>ムコクセキ</t>
    </rPh>
    <rPh sb="21" eb="22">
      <t>フク</t>
    </rPh>
    <phoneticPr fontId="15"/>
  </si>
  <si>
    <t>ベルギー</t>
    <phoneticPr fontId="15"/>
  </si>
  <si>
    <t>ブラジル</t>
    <phoneticPr fontId="15"/>
  </si>
  <si>
    <t>ミャンマー</t>
    <phoneticPr fontId="15"/>
  </si>
  <si>
    <t>バングラディシュ</t>
    <phoneticPr fontId="15"/>
  </si>
  <si>
    <t>カンボジア</t>
    <phoneticPr fontId="15"/>
  </si>
  <si>
    <t>カナダ</t>
    <phoneticPr fontId="15"/>
  </si>
  <si>
    <t>スリランカ</t>
    <phoneticPr fontId="15"/>
  </si>
  <si>
    <t>中国</t>
    <rPh sb="0" eb="2">
      <t>チュウゴク</t>
    </rPh>
    <phoneticPr fontId="15"/>
  </si>
  <si>
    <t>コロンビア</t>
    <phoneticPr fontId="15"/>
  </si>
  <si>
    <t>フィンランド</t>
    <phoneticPr fontId="15"/>
  </si>
  <si>
    <t>フランス</t>
    <phoneticPr fontId="15"/>
  </si>
  <si>
    <t>ドイツ</t>
    <phoneticPr fontId="15"/>
  </si>
  <si>
    <t>ガンビア</t>
    <phoneticPr fontId="15"/>
  </si>
  <si>
    <t>インド</t>
    <phoneticPr fontId="15"/>
  </si>
  <si>
    <t>インドネシア</t>
    <phoneticPr fontId="15"/>
  </si>
  <si>
    <t>イラン</t>
    <phoneticPr fontId="15"/>
  </si>
  <si>
    <t>イタリア</t>
    <phoneticPr fontId="15"/>
  </si>
  <si>
    <t>朝鮮</t>
    <rPh sb="0" eb="2">
      <t>チョウセン</t>
    </rPh>
    <phoneticPr fontId="15"/>
  </si>
  <si>
    <t>韓国</t>
    <rPh sb="0" eb="2">
      <t>カンコク</t>
    </rPh>
    <phoneticPr fontId="15"/>
  </si>
  <si>
    <t>マレーシア</t>
    <phoneticPr fontId="15"/>
  </si>
  <si>
    <t>メキシコ</t>
    <phoneticPr fontId="15"/>
  </si>
  <si>
    <t>モンゴル</t>
    <phoneticPr fontId="15"/>
  </si>
  <si>
    <t>ネパール</t>
    <phoneticPr fontId="15"/>
  </si>
  <si>
    <t>ニュージーランド</t>
    <phoneticPr fontId="15"/>
  </si>
  <si>
    <t>ナイジェリア</t>
    <phoneticPr fontId="15"/>
  </si>
  <si>
    <t>パキスタン</t>
    <phoneticPr fontId="15"/>
  </si>
  <si>
    <t>パラグアイ</t>
    <phoneticPr fontId="15"/>
  </si>
  <si>
    <t>ペルー</t>
    <phoneticPr fontId="15"/>
  </si>
  <si>
    <t>フィリピン</t>
    <phoneticPr fontId="15"/>
  </si>
  <si>
    <t>ポルトガル</t>
    <phoneticPr fontId="15"/>
  </si>
  <si>
    <t>ルーマニア</t>
    <phoneticPr fontId="15"/>
  </si>
  <si>
    <t>ロシア</t>
    <phoneticPr fontId="15"/>
  </si>
  <si>
    <t>スウェーデン</t>
    <phoneticPr fontId="15"/>
  </si>
  <si>
    <t>スイス</t>
    <phoneticPr fontId="15"/>
  </si>
  <si>
    <t>シンガポール</t>
    <phoneticPr fontId="15"/>
  </si>
  <si>
    <t>タイ</t>
    <phoneticPr fontId="15"/>
  </si>
  <si>
    <t>南アフリカ共和国</t>
    <rPh sb="0" eb="1">
      <t>ミナミ</t>
    </rPh>
    <rPh sb="5" eb="7">
      <t>キョウワ</t>
    </rPh>
    <rPh sb="7" eb="8">
      <t>コク</t>
    </rPh>
    <phoneticPr fontId="15"/>
  </si>
  <si>
    <t>英国</t>
    <rPh sb="0" eb="2">
      <t>エイコク</t>
    </rPh>
    <phoneticPr fontId="15"/>
  </si>
  <si>
    <t>米国</t>
    <rPh sb="0" eb="2">
      <t>ベイコク</t>
    </rPh>
    <phoneticPr fontId="15"/>
  </si>
  <si>
    <t>ウクライナ</t>
    <phoneticPr fontId="15"/>
  </si>
  <si>
    <t>ウズベキスタン</t>
    <phoneticPr fontId="15"/>
  </si>
  <si>
    <t>ベトナム</t>
    <phoneticPr fontId="15"/>
  </si>
  <si>
    <t>モーリシャス</t>
    <phoneticPr fontId="15"/>
  </si>
  <si>
    <r>
      <t>※国数に無国籍含まず、登録者数合計に無国籍</t>
    </r>
    <r>
      <rPr>
        <sz val="10"/>
        <color indexed="10"/>
        <rFont val="ＭＳ 明朝"/>
        <family val="1"/>
        <charset val="128"/>
      </rPr>
      <t>（1人）</t>
    </r>
    <r>
      <rPr>
        <sz val="10"/>
        <rFont val="ＭＳ 明朝"/>
        <family val="1"/>
        <charset val="128"/>
      </rPr>
      <t>含む</t>
    </r>
    <rPh sb="1" eb="2">
      <t>クニ</t>
    </rPh>
    <rPh sb="2" eb="3">
      <t>スウ</t>
    </rPh>
    <rPh sb="4" eb="7">
      <t>ムコクセキ</t>
    </rPh>
    <rPh sb="7" eb="8">
      <t>フク</t>
    </rPh>
    <rPh sb="11" eb="13">
      <t>トウロク</t>
    </rPh>
    <rPh sb="13" eb="14">
      <t>シャ</t>
    </rPh>
    <rPh sb="14" eb="15">
      <t>スウ</t>
    </rPh>
    <rPh sb="15" eb="17">
      <t>ゴウケイ</t>
    </rPh>
    <rPh sb="18" eb="21">
      <t>ムコクセキ</t>
    </rPh>
    <rPh sb="23" eb="24">
      <t>ニン</t>
    </rPh>
    <rPh sb="25" eb="26">
      <t>フク</t>
    </rPh>
    <phoneticPr fontId="15"/>
  </si>
  <si>
    <t xml:space="preserve">令和4年9月1日現在 </t>
    <rPh sb="0" eb="2">
      <t>レイワ</t>
    </rPh>
    <rPh sb="3" eb="4">
      <t>ネン</t>
    </rPh>
    <rPh sb="5" eb="6">
      <t>ガツ</t>
    </rPh>
    <phoneticPr fontId="2"/>
  </si>
  <si>
    <t xml:space="preserve">令和4年10月1日現在 </t>
    <rPh sb="0" eb="2">
      <t>レイワ</t>
    </rPh>
    <rPh sb="3" eb="4">
      <t>ネン</t>
    </rPh>
    <rPh sb="6" eb="7">
      <t>ガツ</t>
    </rPh>
    <phoneticPr fontId="2"/>
  </si>
  <si>
    <t xml:space="preserve">令和4年11月1日現在 </t>
    <rPh sb="0" eb="2">
      <t>レイワ</t>
    </rPh>
    <rPh sb="3" eb="4">
      <t>ネン</t>
    </rPh>
    <rPh sb="6" eb="7">
      <t>ガツ</t>
    </rPh>
    <phoneticPr fontId="2"/>
  </si>
  <si>
    <t xml:space="preserve">令和4年12月1日現在 </t>
    <rPh sb="0" eb="2">
      <t>レイワ</t>
    </rPh>
    <rPh sb="3" eb="4">
      <t>ネン</t>
    </rPh>
    <rPh sb="6" eb="7">
      <t>ガツ</t>
    </rPh>
    <phoneticPr fontId="2"/>
  </si>
  <si>
    <t xml:space="preserve">令和5年1月1日現在 </t>
    <rPh sb="0" eb="2">
      <t>レイワ</t>
    </rPh>
    <rPh sb="3" eb="4">
      <t>ネン</t>
    </rPh>
    <rPh sb="5" eb="6">
      <t>ガツ</t>
    </rPh>
    <phoneticPr fontId="2"/>
  </si>
  <si>
    <t xml:space="preserve">令和5年2月1日現在 </t>
    <rPh sb="0" eb="2">
      <t>レイワ</t>
    </rPh>
    <rPh sb="3" eb="4">
      <t>ネン</t>
    </rPh>
    <rPh sb="5" eb="6">
      <t>ガツ</t>
    </rPh>
    <phoneticPr fontId="2"/>
  </si>
  <si>
    <t xml:space="preserve">令和5年3月1日現在 </t>
    <rPh sb="0" eb="2">
      <t>レイワ</t>
    </rPh>
    <rPh sb="3" eb="4">
      <t>ネン</t>
    </rPh>
    <rPh sb="5" eb="6">
      <t>ガツ</t>
    </rPh>
    <phoneticPr fontId="2"/>
  </si>
  <si>
    <t xml:space="preserve">令和5年4月1日現在 </t>
    <rPh sb="0" eb="2">
      <t>レイワ</t>
    </rPh>
    <rPh sb="3" eb="4">
      <t>ネン</t>
    </rPh>
    <rPh sb="5" eb="6">
      <t>ガツ</t>
    </rPh>
    <phoneticPr fontId="2"/>
  </si>
  <si>
    <t xml:space="preserve">令和5年5月1日現在 </t>
    <rPh sb="0" eb="2">
      <t>レイワ</t>
    </rPh>
    <rPh sb="3" eb="4">
      <t>ネン</t>
    </rPh>
    <rPh sb="5" eb="6">
      <t>ガツ</t>
    </rPh>
    <phoneticPr fontId="2"/>
  </si>
  <si>
    <t xml:space="preserve">令和5年6月1日現在 </t>
    <rPh sb="0" eb="2">
      <t>レイワ</t>
    </rPh>
    <rPh sb="3" eb="4">
      <t>ネン</t>
    </rPh>
    <rPh sb="5" eb="6">
      <t>ガツ</t>
    </rPh>
    <phoneticPr fontId="2"/>
  </si>
  <si>
    <t xml:space="preserve">令和5年7月1日現在 </t>
    <rPh sb="0" eb="2">
      <t>レイワ</t>
    </rPh>
    <rPh sb="3" eb="4">
      <t>ネン</t>
    </rPh>
    <rPh sb="5" eb="6">
      <t>ガツ</t>
    </rPh>
    <phoneticPr fontId="2"/>
  </si>
  <si>
    <t xml:space="preserve">令和5年8月1日現在 </t>
    <rPh sb="0" eb="2">
      <t>レイワ</t>
    </rPh>
    <rPh sb="3" eb="4">
      <t>ネン</t>
    </rPh>
    <rPh sb="5" eb="6">
      <t>ガツ</t>
    </rPh>
    <phoneticPr fontId="2"/>
  </si>
  <si>
    <t>ボリビア</t>
    <phoneticPr fontId="15"/>
  </si>
  <si>
    <t xml:space="preserve">令和5年9月1日現在 </t>
    <rPh sb="0" eb="2">
      <t>レイワ</t>
    </rPh>
    <rPh sb="3" eb="4">
      <t>ネン</t>
    </rPh>
    <rPh sb="5" eb="6">
      <t>ガツ</t>
    </rPh>
    <phoneticPr fontId="2"/>
  </si>
  <si>
    <t xml:space="preserve">令和5年10月1日現在 </t>
    <rPh sb="0" eb="2">
      <t>レイワ</t>
    </rPh>
    <rPh sb="3" eb="4">
      <t>ネン</t>
    </rPh>
    <rPh sb="6" eb="7">
      <t>ガツ</t>
    </rPh>
    <phoneticPr fontId="2"/>
  </si>
  <si>
    <t xml:space="preserve">令和5年11月1日現在 </t>
    <rPh sb="0" eb="2">
      <t>レイワ</t>
    </rPh>
    <rPh sb="3" eb="4">
      <t>ネン</t>
    </rPh>
    <rPh sb="6" eb="7">
      <t>ガツ</t>
    </rPh>
    <phoneticPr fontId="2"/>
  </si>
  <si>
    <t>アフガニスタン</t>
  </si>
  <si>
    <t>合計</t>
    <rPh sb="0" eb="2">
      <t>ゴウケイ</t>
    </rPh>
    <phoneticPr fontId="15"/>
  </si>
  <si>
    <t xml:space="preserve">令和5年12月1日現在 </t>
    <rPh sb="0" eb="2">
      <t>レイワ</t>
    </rPh>
    <rPh sb="3" eb="4">
      <t>ネン</t>
    </rPh>
    <rPh sb="6" eb="7">
      <t>ガツ</t>
    </rPh>
    <phoneticPr fontId="2"/>
  </si>
  <si>
    <t xml:space="preserve">令和6年1月1日現在 </t>
    <rPh sb="0" eb="2">
      <t>レイワ</t>
    </rPh>
    <rPh sb="3" eb="4">
      <t>ネン</t>
    </rPh>
    <rPh sb="5" eb="6">
      <t>ガツ</t>
    </rPh>
    <phoneticPr fontId="2"/>
  </si>
  <si>
    <t xml:space="preserve">令和6年2月1日現在 </t>
    <rPh sb="0" eb="2">
      <t>レイワ</t>
    </rPh>
    <rPh sb="3" eb="4">
      <t>ネン</t>
    </rPh>
    <rPh sb="5" eb="6">
      <t>ガツ</t>
    </rPh>
    <phoneticPr fontId="2"/>
  </si>
  <si>
    <t xml:space="preserve">令和6年3月1日現在 </t>
    <rPh sb="0" eb="2">
      <t>レイワ</t>
    </rPh>
    <rPh sb="3" eb="4">
      <t>ネン</t>
    </rPh>
    <rPh sb="5" eb="6">
      <t>ガツ</t>
    </rPh>
    <phoneticPr fontId="2"/>
  </si>
  <si>
    <t>※国数に無国籍含まず、登録者数合計に無国籍含む。そのため登録者数100％にならない。</t>
    <rPh sb="1" eb="2">
      <t>クニ</t>
    </rPh>
    <rPh sb="2" eb="3">
      <t>スウ</t>
    </rPh>
    <rPh sb="4" eb="7">
      <t>ムコクセキ</t>
    </rPh>
    <rPh sb="7" eb="8">
      <t>フク</t>
    </rPh>
    <rPh sb="11" eb="13">
      <t>トウロク</t>
    </rPh>
    <rPh sb="13" eb="14">
      <t>シャ</t>
    </rPh>
    <rPh sb="14" eb="15">
      <t>スウ</t>
    </rPh>
    <rPh sb="15" eb="17">
      <t>ゴウケイ</t>
    </rPh>
    <rPh sb="18" eb="21">
      <t>ムコクセキ</t>
    </rPh>
    <rPh sb="21" eb="22">
      <t>フク</t>
    </rPh>
    <rPh sb="28" eb="30">
      <t>トウロク</t>
    </rPh>
    <rPh sb="30" eb="31">
      <t>シャ</t>
    </rPh>
    <rPh sb="31" eb="32">
      <t>カズ</t>
    </rPh>
    <phoneticPr fontId="15"/>
  </si>
  <si>
    <t xml:space="preserve">令和6年4月1日現在 </t>
    <rPh sb="0" eb="2">
      <t>レイワ</t>
    </rPh>
    <rPh sb="3" eb="4">
      <t>ネン</t>
    </rPh>
    <rPh sb="5" eb="6">
      <t>ガツ</t>
    </rPh>
    <phoneticPr fontId="2"/>
  </si>
  <si>
    <t xml:space="preserve">令和6年5月1日現在 </t>
    <rPh sb="0" eb="2">
      <t>レイワ</t>
    </rPh>
    <rPh sb="3" eb="4">
      <t>ネン</t>
    </rPh>
    <rPh sb="5" eb="6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</si>
</sst>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%"/>
    <numFmt numFmtId="179" formatCode="#,##0_ "/>
  </numFmts>
  <fonts count="21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Ｐ明朝"/>
      <family val="1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b/>
      <sz val="12"/>
      <name val="ＭＳ 明朝"/>
      <family val="1"/>
      <charset val="128"/>
    </font>
    <font>
      <b/>
      <sz val="9"/>
      <name val="ＭＳ 明朝"/>
      <family val="1"/>
      <charset val="128"/>
    </font>
    <font>
      <b/>
      <sz val="10"/>
      <name val="ＭＳ 明朝"/>
      <family val="1"/>
      <charset val="128"/>
    </font>
    <font>
      <b/>
      <sz val="8"/>
      <name val="ＭＳ 明朝"/>
      <family val="1"/>
      <charset val="128"/>
    </font>
    <font>
      <b/>
      <sz val="12"/>
      <name val="ＭＳ Ｐゴシック"/>
      <family val="3"/>
      <charset val="128"/>
    </font>
    <font>
      <b/>
      <sz val="11"/>
      <name val="ＭＳ 明朝"/>
      <family val="1"/>
      <charset val="128"/>
    </font>
    <font>
      <b/>
      <i/>
      <sz val="12"/>
      <name val="ＭＳ 明朝"/>
      <family val="1"/>
      <charset val="128"/>
    </font>
    <font>
      <b/>
      <sz val="16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明朝"/>
      <family val="1"/>
      <charset val="128"/>
    </font>
    <font>
      <b/>
      <sz val="9"/>
      <name val="ＭＳ Ｐゴシック"/>
      <family val="3"/>
      <charset val="128"/>
    </font>
    <font>
      <sz val="7"/>
      <name val="ＭＳ 明朝"/>
      <family val="1"/>
      <charset val="128"/>
    </font>
    <font>
      <sz val="10"/>
      <color indexed="10"/>
      <name val="ＭＳ 明朝"/>
      <family val="1"/>
      <charset val="128"/>
    </font>
    <font>
      <sz val="12"/>
      <name val="ＭＳ Ｐゴシック"/>
      <family val="3"/>
      <charset val="128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gray125">
        <fgColor indexed="9"/>
      </patternFill>
    </fill>
    <fill>
      <patternFill patternType="solid">
        <fgColor indexed="65"/>
        <bgColor indexed="9"/>
      </patternFill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</cellStyleXfs>
  <cellXfs count="269">
    <xf numFmtId="0" fontId="0" fillId="0" borderId="0" xfId="0"/>
    <xf numFmtId="0" fontId="3" fillId="0" borderId="0" xfId="0" applyFont="1"/>
    <xf numFmtId="0" fontId="3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8" fillId="0" borderId="0" xfId="0" applyFont="1" applyBorder="1"/>
    <xf numFmtId="176" fontId="3" fillId="0" borderId="0" xfId="1" applyNumberFormat="1" applyFont="1" applyBorder="1"/>
    <xf numFmtId="176" fontId="1" fillId="0" borderId="0" xfId="1" applyNumberFormat="1" applyBorder="1"/>
    <xf numFmtId="0" fontId="0" fillId="0" borderId="5" xfId="0" applyBorder="1" applyAlignment="1">
      <alignment horizontal="center"/>
    </xf>
    <xf numFmtId="9" fontId="4" fillId="0" borderId="6" xfId="1" applyNumberFormat="1" applyFont="1" applyBorder="1"/>
    <xf numFmtId="0" fontId="0" fillId="0" borderId="0" xfId="0" applyBorder="1" applyAlignment="1">
      <alignment horizontal="center"/>
    </xf>
    <xf numFmtId="176" fontId="1" fillId="0" borderId="7" xfId="1" applyNumberFormat="1" applyBorder="1"/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right"/>
    </xf>
    <xf numFmtId="0" fontId="3" fillId="2" borderId="12" xfId="0" applyFont="1" applyFill="1" applyBorder="1"/>
    <xf numFmtId="0" fontId="3" fillId="2" borderId="13" xfId="0" applyFont="1" applyFill="1" applyBorder="1"/>
    <xf numFmtId="0" fontId="11" fillId="2" borderId="1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11" fillId="2" borderId="15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0" fontId="10" fillId="2" borderId="17" xfId="0" applyFont="1" applyFill="1" applyBorder="1" applyAlignment="1">
      <alignment horizontal="right"/>
    </xf>
    <xf numFmtId="176" fontId="3" fillId="2" borderId="18" xfId="1" applyNumberFormat="1" applyFont="1" applyFill="1" applyBorder="1"/>
    <xf numFmtId="0" fontId="10" fillId="2" borderId="19" xfId="0" applyFont="1" applyFill="1" applyBorder="1"/>
    <xf numFmtId="0" fontId="10" fillId="2" borderId="17" xfId="0" applyFont="1" applyFill="1" applyBorder="1"/>
    <xf numFmtId="176" fontId="1" fillId="2" borderId="18" xfId="1" applyNumberFormat="1" applyFill="1" applyBorder="1"/>
    <xf numFmtId="0" fontId="10" fillId="2" borderId="20" xfId="0" applyFont="1" applyFill="1" applyBorder="1"/>
    <xf numFmtId="0" fontId="10" fillId="2" borderId="21" xfId="0" applyFont="1" applyFill="1" applyBorder="1"/>
    <xf numFmtId="176" fontId="1" fillId="2" borderId="22" xfId="1" applyNumberFormat="1" applyFill="1" applyBorder="1"/>
    <xf numFmtId="0" fontId="10" fillId="2" borderId="23" xfId="0" applyFont="1" applyFill="1" applyBorder="1"/>
    <xf numFmtId="0" fontId="3" fillId="2" borderId="24" xfId="0" applyFont="1" applyFill="1" applyBorder="1"/>
    <xf numFmtId="0" fontId="10" fillId="2" borderId="25" xfId="0" applyFont="1" applyFill="1" applyBorder="1"/>
    <xf numFmtId="176" fontId="1" fillId="2" borderId="26" xfId="1" applyNumberFormat="1" applyFill="1" applyBorder="1"/>
    <xf numFmtId="0" fontId="10" fillId="2" borderId="27" xfId="0" applyFont="1" applyFill="1" applyBorder="1"/>
    <xf numFmtId="0" fontId="10" fillId="2" borderId="28" xfId="0" applyFont="1" applyFill="1" applyBorder="1"/>
    <xf numFmtId="0" fontId="3" fillId="2" borderId="29" xfId="0" applyFont="1" applyFill="1" applyBorder="1"/>
    <xf numFmtId="38" fontId="3" fillId="2" borderId="30" xfId="2" applyFont="1" applyFill="1" applyBorder="1"/>
    <xf numFmtId="0" fontId="3" fillId="2" borderId="30" xfId="0" applyFont="1" applyFill="1" applyBorder="1"/>
    <xf numFmtId="0" fontId="10" fillId="2" borderId="31" xfId="0" applyFont="1" applyFill="1" applyBorder="1"/>
    <xf numFmtId="176" fontId="4" fillId="2" borderId="32" xfId="1" applyNumberFormat="1" applyFont="1" applyFill="1" applyBorder="1"/>
    <xf numFmtId="0" fontId="0" fillId="2" borderId="0" xfId="0" applyFill="1"/>
    <xf numFmtId="0" fontId="0" fillId="0" borderId="0" xfId="0" applyFill="1"/>
    <xf numFmtId="0" fontId="6" fillId="3" borderId="11" xfId="0" applyFont="1" applyFill="1" applyBorder="1" applyAlignment="1">
      <alignment horizontal="right"/>
    </xf>
    <xf numFmtId="0" fontId="4" fillId="3" borderId="11" xfId="0" applyFont="1" applyFill="1" applyBorder="1" applyAlignment="1">
      <alignment vertical="center"/>
    </xf>
    <xf numFmtId="0" fontId="4" fillId="4" borderId="11" xfId="0" applyFont="1" applyFill="1" applyBorder="1" applyAlignment="1">
      <alignment vertical="center"/>
    </xf>
    <xf numFmtId="0" fontId="5" fillId="3" borderId="10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6" fillId="5" borderId="34" xfId="0" applyFont="1" applyFill="1" applyBorder="1" applyAlignment="1">
      <alignment horizontal="center" vertical="center"/>
    </xf>
    <xf numFmtId="0" fontId="0" fillId="3" borderId="12" xfId="0" applyFill="1" applyBorder="1"/>
    <xf numFmtId="38" fontId="1" fillId="3" borderId="17" xfId="2" applyFill="1" applyBorder="1"/>
    <xf numFmtId="176" fontId="4" fillId="3" borderId="10" xfId="1" applyNumberFormat="1" applyFont="1" applyFill="1" applyBorder="1"/>
    <xf numFmtId="176" fontId="4" fillId="4" borderId="10" xfId="1" applyNumberFormat="1" applyFont="1" applyFill="1" applyBorder="1"/>
    <xf numFmtId="176" fontId="14" fillId="3" borderId="10" xfId="1" applyNumberFormat="1" applyFont="1" applyFill="1" applyBorder="1"/>
    <xf numFmtId="176" fontId="14" fillId="3" borderId="33" xfId="1" applyNumberFormat="1" applyFont="1" applyFill="1" applyBorder="1"/>
    <xf numFmtId="176" fontId="4" fillId="4" borderId="6" xfId="1" applyNumberFormat="1" applyFont="1" applyFill="1" applyBorder="1"/>
    <xf numFmtId="176" fontId="4" fillId="4" borderId="35" xfId="1" applyNumberFormat="1" applyFont="1" applyFill="1" applyBorder="1"/>
    <xf numFmtId="0" fontId="6" fillId="6" borderId="14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176" fontId="1" fillId="6" borderId="36" xfId="1" applyNumberFormat="1" applyFont="1" applyFill="1" applyBorder="1"/>
    <xf numFmtId="176" fontId="1" fillId="6" borderId="36" xfId="1" applyNumberFormat="1" applyFill="1" applyBorder="1"/>
    <xf numFmtId="176" fontId="1" fillId="6" borderId="37" xfId="1" applyNumberFormat="1" applyFill="1" applyBorder="1"/>
    <xf numFmtId="176" fontId="1" fillId="6" borderId="38" xfId="1" applyNumberFormat="1" applyFill="1" applyBorder="1"/>
    <xf numFmtId="176" fontId="11" fillId="6" borderId="3" xfId="1" applyNumberFormat="1" applyFont="1" applyFill="1" applyBorder="1"/>
    <xf numFmtId="0" fontId="10" fillId="7" borderId="12" xfId="0" applyFont="1" applyFill="1" applyBorder="1"/>
    <xf numFmtId="0" fontId="10" fillId="7" borderId="13" xfId="0" applyFont="1" applyFill="1" applyBorder="1"/>
    <xf numFmtId="0" fontId="10" fillId="8" borderId="12" xfId="0" applyFont="1" applyFill="1" applyBorder="1"/>
    <xf numFmtId="38" fontId="10" fillId="7" borderId="30" xfId="2" applyFont="1" applyFill="1" applyBorder="1"/>
    <xf numFmtId="0" fontId="10" fillId="7" borderId="11" xfId="0" applyFont="1" applyFill="1" applyBorder="1" applyAlignment="1">
      <alignment horizontal="right"/>
    </xf>
    <xf numFmtId="0" fontId="3" fillId="2" borderId="13" xfId="0" applyFont="1" applyFill="1" applyBorder="1" applyAlignment="1"/>
    <xf numFmtId="0" fontId="0" fillId="0" borderId="0" xfId="0" applyAlignment="1">
      <alignment horizontal="center"/>
    </xf>
    <xf numFmtId="0" fontId="3" fillId="2" borderId="12" xfId="0" applyFont="1" applyFill="1" applyBorder="1" applyAlignment="1"/>
    <xf numFmtId="38" fontId="11" fillId="4" borderId="19" xfId="0" applyNumberFormat="1" applyFont="1" applyFill="1" applyBorder="1"/>
    <xf numFmtId="0" fontId="0" fillId="0" borderId="39" xfId="0" applyBorder="1"/>
    <xf numFmtId="0" fontId="1" fillId="3" borderId="12" xfId="0" applyFont="1" applyFill="1" applyBorder="1"/>
    <xf numFmtId="0" fontId="1" fillId="4" borderId="12" xfId="0" applyFont="1" applyFill="1" applyBorder="1"/>
    <xf numFmtId="38" fontId="1" fillId="3" borderId="12" xfId="2" applyFont="1" applyFill="1" applyBorder="1"/>
    <xf numFmtId="3" fontId="11" fillId="4" borderId="5" xfId="0" applyNumberFormat="1" applyFont="1" applyFill="1" applyBorder="1"/>
    <xf numFmtId="0" fontId="14" fillId="0" borderId="0" xfId="0" applyFont="1"/>
    <xf numFmtId="0" fontId="7" fillId="0" borderId="10" xfId="0" applyFont="1" applyBorder="1" applyAlignment="1">
      <alignment horizontal="center"/>
    </xf>
    <xf numFmtId="38" fontId="6" fillId="3" borderId="30" xfId="2" applyFont="1" applyFill="1" applyBorder="1" applyAlignment="1">
      <alignment horizontal="right"/>
    </xf>
    <xf numFmtId="0" fontId="9" fillId="2" borderId="34" xfId="0" applyFont="1" applyFill="1" applyBorder="1" applyAlignment="1">
      <alignment horizontal="center" shrinkToFit="1"/>
    </xf>
    <xf numFmtId="0" fontId="9" fillId="2" borderId="33" xfId="0" applyFont="1" applyFill="1" applyBorder="1" applyAlignment="1">
      <alignment horizontal="center" shrinkToFit="1"/>
    </xf>
    <xf numFmtId="0" fontId="8" fillId="7" borderId="10" xfId="0" applyFont="1" applyFill="1" applyBorder="1" applyAlignment="1">
      <alignment horizontal="center" shrinkToFit="1"/>
    </xf>
    <xf numFmtId="0" fontId="14" fillId="0" borderId="10" xfId="0" applyFont="1" applyBorder="1" applyAlignment="1">
      <alignment shrinkToFit="1"/>
    </xf>
    <xf numFmtId="0" fontId="3" fillId="0" borderId="13" xfId="0" applyFont="1" applyFill="1" applyBorder="1"/>
    <xf numFmtId="0" fontId="0" fillId="9" borderId="0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3" borderId="0" xfId="0" applyFill="1"/>
    <xf numFmtId="0" fontId="0" fillId="14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10" borderId="2" xfId="0" applyFill="1" applyBorder="1"/>
    <xf numFmtId="0" fontId="10" fillId="0" borderId="20" xfId="0" applyFont="1" applyFill="1" applyBorder="1"/>
    <xf numFmtId="0" fontId="10" fillId="0" borderId="21" xfId="0" applyFont="1" applyFill="1" applyBorder="1"/>
    <xf numFmtId="176" fontId="1" fillId="0" borderId="37" xfId="1" applyNumberFormat="1" applyFill="1" applyBorder="1"/>
    <xf numFmtId="176" fontId="1" fillId="0" borderId="22" xfId="1" applyNumberFormat="1" applyFill="1" applyBorder="1"/>
    <xf numFmtId="0" fontId="10" fillId="8" borderId="13" xfId="0" applyFont="1" applyFill="1" applyBorder="1"/>
    <xf numFmtId="0" fontId="0" fillId="16" borderId="0" xfId="0" applyFill="1" applyBorder="1" applyAlignment="1">
      <alignment horizontal="center"/>
    </xf>
    <xf numFmtId="0" fontId="1" fillId="2" borderId="0" xfId="0" applyFont="1" applyFill="1"/>
    <xf numFmtId="0" fontId="1" fillId="0" borderId="0" xfId="0" applyFont="1" applyFill="1"/>
    <xf numFmtId="0" fontId="1" fillId="0" borderId="0" xfId="0" applyFont="1"/>
    <xf numFmtId="0" fontId="0" fillId="0" borderId="0" xfId="0" applyAlignment="1">
      <alignment horizontal="right"/>
    </xf>
    <xf numFmtId="0" fontId="0" fillId="17" borderId="0" xfId="0" applyFill="1" applyBorder="1" applyAlignment="1">
      <alignment horizontal="center"/>
    </xf>
    <xf numFmtId="0" fontId="3" fillId="18" borderId="13" xfId="0" applyFont="1" applyFill="1" applyBorder="1"/>
    <xf numFmtId="0" fontId="11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40" xfId="0" applyNumberFormat="1" applyBorder="1" applyAlignment="1">
      <alignment vertical="top" wrapText="1"/>
    </xf>
    <xf numFmtId="0" fontId="0" fillId="0" borderId="41" xfId="0" applyNumberFormat="1" applyBorder="1" applyAlignment="1">
      <alignment vertical="top" wrapText="1"/>
    </xf>
    <xf numFmtId="0" fontId="11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41" xfId="0" applyNumberFormat="1" applyBorder="1" applyAlignment="1">
      <alignment horizontal="center" vertical="top" wrapText="1"/>
    </xf>
    <xf numFmtId="0" fontId="0" fillId="0" borderId="42" xfId="0" applyNumberFormat="1" applyBorder="1" applyAlignment="1">
      <alignment horizontal="center" vertical="top" wrapText="1"/>
    </xf>
    <xf numFmtId="0" fontId="3" fillId="0" borderId="11" xfId="0" applyFont="1" applyFill="1" applyBorder="1" applyAlignment="1">
      <alignment horizontal="right"/>
    </xf>
    <xf numFmtId="0" fontId="3" fillId="0" borderId="12" xfId="0" applyFont="1" applyFill="1" applyBorder="1"/>
    <xf numFmtId="0" fontId="0" fillId="18" borderId="0" xfId="0" applyFill="1"/>
    <xf numFmtId="0" fontId="0" fillId="18" borderId="1" xfId="0" applyFill="1" applyBorder="1"/>
    <xf numFmtId="0" fontId="3" fillId="18" borderId="43" xfId="0" applyFont="1" applyFill="1" applyBorder="1" applyAlignment="1">
      <alignment horizontal="center"/>
    </xf>
    <xf numFmtId="0" fontId="3" fillId="18" borderId="11" xfId="0" applyFont="1" applyFill="1" applyBorder="1" applyAlignment="1">
      <alignment horizontal="left"/>
    </xf>
    <xf numFmtId="0" fontId="4" fillId="18" borderId="44" xfId="0" applyFont="1" applyFill="1" applyBorder="1"/>
    <xf numFmtId="0" fontId="3" fillId="18" borderId="45" xfId="0" applyFont="1" applyFill="1" applyBorder="1"/>
    <xf numFmtId="0" fontId="4" fillId="18" borderId="45" xfId="0" applyFont="1" applyFill="1" applyBorder="1"/>
    <xf numFmtId="0" fontId="14" fillId="18" borderId="45" xfId="0" applyFont="1" applyFill="1" applyBorder="1"/>
    <xf numFmtId="0" fontId="3" fillId="18" borderId="46" xfId="0" applyFont="1" applyFill="1" applyBorder="1"/>
    <xf numFmtId="0" fontId="3" fillId="18" borderId="47" xfId="0" applyFont="1" applyFill="1" applyBorder="1"/>
    <xf numFmtId="0" fontId="3" fillId="18" borderId="21" xfId="0" applyFont="1" applyFill="1" applyBorder="1"/>
    <xf numFmtId="0" fontId="3" fillId="18" borderId="10" xfId="0" applyFont="1" applyFill="1" applyBorder="1"/>
    <xf numFmtId="0" fontId="3" fillId="18" borderId="0" xfId="0" applyFont="1" applyFill="1" applyBorder="1"/>
    <xf numFmtId="0" fontId="3" fillId="18" borderId="48" xfId="0" applyFont="1" applyFill="1" applyBorder="1"/>
    <xf numFmtId="0" fontId="17" fillId="2" borderId="49" xfId="0" applyFont="1" applyFill="1" applyBorder="1"/>
    <xf numFmtId="0" fontId="14" fillId="12" borderId="0" xfId="0" applyFon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0" fontId="0" fillId="0" borderId="37" xfId="0" applyBorder="1"/>
    <xf numFmtId="0" fontId="3" fillId="20" borderId="13" xfId="0" applyFont="1" applyFill="1" applyBorder="1"/>
    <xf numFmtId="0" fontId="10" fillId="2" borderId="49" xfId="0" applyFont="1" applyFill="1" applyBorder="1"/>
    <xf numFmtId="9" fontId="14" fillId="0" borderId="6" xfId="1" applyNumberFormat="1" applyFont="1" applyBorder="1"/>
    <xf numFmtId="0" fontId="14" fillId="0" borderId="5" xfId="0" applyFont="1" applyBorder="1" applyAlignment="1">
      <alignment horizontal="center"/>
    </xf>
    <xf numFmtId="0" fontId="0" fillId="18" borderId="50" xfId="0" applyFill="1" applyBorder="1"/>
    <xf numFmtId="0" fontId="3" fillId="18" borderId="6" xfId="0" applyFont="1" applyFill="1" applyBorder="1" applyAlignment="1">
      <alignment horizontal="center"/>
    </xf>
    <xf numFmtId="0" fontId="9" fillId="21" borderId="34" xfId="0" applyFont="1" applyFill="1" applyBorder="1" applyAlignment="1">
      <alignment horizontal="center" shrinkToFit="1"/>
    </xf>
    <xf numFmtId="0" fontId="14" fillId="0" borderId="45" xfId="0" applyFont="1" applyBorder="1" applyAlignment="1">
      <alignment horizontal="center" shrinkToFit="1"/>
    </xf>
    <xf numFmtId="0" fontId="18" fillId="3" borderId="10" xfId="0" applyFont="1" applyFill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/>
    </xf>
    <xf numFmtId="0" fontId="18" fillId="4" borderId="33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8" fillId="3" borderId="34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4" fillId="5" borderId="34" xfId="0" applyFont="1" applyFill="1" applyBorder="1" applyAlignment="1">
      <alignment horizontal="center" vertical="center"/>
    </xf>
    <xf numFmtId="0" fontId="14" fillId="18" borderId="50" xfId="0" applyFont="1" applyFill="1" applyBorder="1" applyAlignment="1">
      <alignment shrinkToFit="1"/>
    </xf>
    <xf numFmtId="176" fontId="16" fillId="6" borderId="36" xfId="1" applyNumberFormat="1" applyFont="1" applyFill="1" applyBorder="1"/>
    <xf numFmtId="0" fontId="0" fillId="0" borderId="45" xfId="0" applyFill="1" applyBorder="1" applyAlignment="1">
      <alignment horizontal="center"/>
    </xf>
    <xf numFmtId="0" fontId="4" fillId="3" borderId="12" xfId="0" applyFont="1" applyFill="1" applyBorder="1"/>
    <xf numFmtId="0" fontId="4" fillId="4" borderId="12" xfId="0" applyFont="1" applyFill="1" applyBorder="1"/>
    <xf numFmtId="38" fontId="4" fillId="3" borderId="12" xfId="2" applyFont="1" applyFill="1" applyBorder="1"/>
    <xf numFmtId="0" fontId="4" fillId="4" borderId="17" xfId="0" applyFont="1" applyFill="1" applyBorder="1"/>
    <xf numFmtId="0" fontId="4" fillId="3" borderId="5" xfId="0" applyFont="1" applyFill="1" applyBorder="1"/>
    <xf numFmtId="38" fontId="4" fillId="3" borderId="19" xfId="2" applyFont="1" applyFill="1" applyBorder="1"/>
    <xf numFmtId="3" fontId="4" fillId="4" borderId="5" xfId="0" applyNumberFormat="1" applyFont="1" applyFill="1" applyBorder="1"/>
    <xf numFmtId="38" fontId="4" fillId="4" borderId="19" xfId="0" applyNumberFormat="1" applyFont="1" applyFill="1" applyBorder="1"/>
    <xf numFmtId="0" fontId="14" fillId="18" borderId="5" xfId="0" applyFont="1" applyFill="1" applyBorder="1" applyAlignment="1">
      <alignment shrinkToFit="1"/>
    </xf>
    <xf numFmtId="9" fontId="14" fillId="0" borderId="6" xfId="1" applyNumberFormat="1" applyFont="1" applyBorder="1" applyAlignment="1">
      <alignment horizontal="center"/>
    </xf>
    <xf numFmtId="176" fontId="4" fillId="4" borderId="33" xfId="1" applyNumberFormat="1" applyFont="1" applyFill="1" applyBorder="1"/>
    <xf numFmtId="176" fontId="4" fillId="3" borderId="6" xfId="1" applyNumberFormat="1" applyFont="1" applyFill="1" applyBorder="1"/>
    <xf numFmtId="176" fontId="4" fillId="3" borderId="34" xfId="1" applyNumberFormat="1" applyFont="1" applyFill="1" applyBorder="1"/>
    <xf numFmtId="0" fontId="14" fillId="18" borderId="2" xfId="0" applyFont="1" applyFill="1" applyBorder="1" applyAlignment="1">
      <alignment shrinkToFit="1"/>
    </xf>
    <xf numFmtId="0" fontId="16" fillId="0" borderId="0" xfId="0" applyFont="1"/>
    <xf numFmtId="0" fontId="4" fillId="0" borderId="0" xfId="0" applyFont="1"/>
    <xf numFmtId="0" fontId="0" fillId="18" borderId="2" xfId="0" applyFont="1" applyFill="1" applyBorder="1" applyAlignment="1">
      <alignment shrinkToFit="1"/>
    </xf>
    <xf numFmtId="0" fontId="18" fillId="18" borderId="2" xfId="0" applyFont="1" applyFill="1" applyBorder="1" applyAlignment="1">
      <alignment shrinkToFit="1"/>
    </xf>
    <xf numFmtId="0" fontId="4" fillId="18" borderId="2" xfId="0" applyFont="1" applyFill="1" applyBorder="1" applyAlignment="1">
      <alignment shrinkToFit="1"/>
    </xf>
    <xf numFmtId="0" fontId="0" fillId="18" borderId="36" xfId="0" applyFont="1" applyFill="1" applyBorder="1" applyAlignment="1">
      <alignment shrinkToFit="1"/>
    </xf>
    <xf numFmtId="0" fontId="0" fillId="18" borderId="37" xfId="0" applyFont="1" applyFill="1" applyBorder="1" applyAlignment="1">
      <alignment shrinkToFit="1"/>
    </xf>
    <xf numFmtId="0" fontId="18" fillId="18" borderId="36" xfId="0" applyFont="1" applyFill="1" applyBorder="1" applyAlignment="1">
      <alignment shrinkToFit="1"/>
    </xf>
    <xf numFmtId="0" fontId="3" fillId="2" borderId="45" xfId="0" applyFont="1" applyFill="1" applyBorder="1"/>
    <xf numFmtId="0" fontId="3" fillId="2" borderId="2" xfId="0" applyFont="1" applyFill="1" applyBorder="1"/>
    <xf numFmtId="0" fontId="0" fillId="0" borderId="51" xfId="0" applyFill="1" applyBorder="1" applyAlignment="1">
      <alignment horizontal="center"/>
    </xf>
    <xf numFmtId="0" fontId="0" fillId="18" borderId="52" xfId="0" applyFont="1" applyFill="1" applyBorder="1" applyAlignment="1">
      <alignment shrinkToFit="1"/>
    </xf>
    <xf numFmtId="0" fontId="10" fillId="7" borderId="29" xfId="0" applyFont="1" applyFill="1" applyBorder="1"/>
    <xf numFmtId="0" fontId="3" fillId="2" borderId="53" xfId="0" applyFont="1" applyFill="1" applyBorder="1"/>
    <xf numFmtId="176" fontId="16" fillId="6" borderId="52" xfId="1" applyNumberFormat="1" applyFont="1" applyFill="1" applyBorder="1"/>
    <xf numFmtId="0" fontId="0" fillId="0" borderId="45" xfId="0" applyBorder="1" applyAlignment="1">
      <alignment horizontal="center"/>
    </xf>
    <xf numFmtId="0" fontId="3" fillId="18" borderId="54" xfId="0" applyFont="1" applyFill="1" applyBorder="1"/>
    <xf numFmtId="176" fontId="16" fillId="6" borderId="3" xfId="1" applyNumberFormat="1" applyFont="1" applyFill="1" applyBorder="1"/>
    <xf numFmtId="176" fontId="1" fillId="2" borderId="32" xfId="1" applyNumberFormat="1" applyFill="1" applyBorder="1"/>
    <xf numFmtId="176" fontId="1" fillId="2" borderId="0" xfId="1" applyNumberFormat="1" applyFill="1" applyBorder="1"/>
    <xf numFmtId="0" fontId="4" fillId="5" borderId="33" xfId="0" applyFont="1" applyFill="1" applyBorder="1" applyAlignment="1">
      <alignment horizontal="center" vertical="center"/>
    </xf>
    <xf numFmtId="38" fontId="4" fillId="4" borderId="17" xfId="0" applyNumberFormat="1" applyFont="1" applyFill="1" applyBorder="1"/>
    <xf numFmtId="176" fontId="4" fillId="4" borderId="55" xfId="1" applyNumberFormat="1" applyFont="1" applyFill="1" applyBorder="1"/>
    <xf numFmtId="0" fontId="5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18" fillId="18" borderId="37" xfId="0" applyFont="1" applyFill="1" applyBorder="1" applyAlignment="1">
      <alignment shrinkToFit="1"/>
    </xf>
    <xf numFmtId="0" fontId="3" fillId="0" borderId="2" xfId="0" applyFont="1" applyFill="1" applyBorder="1"/>
    <xf numFmtId="9" fontId="14" fillId="0" borderId="0" xfId="1" applyNumberFormat="1" applyFont="1" applyBorder="1" applyAlignment="1">
      <alignment horizontal="center"/>
    </xf>
    <xf numFmtId="176" fontId="4" fillId="3" borderId="0" xfId="1" applyNumberFormat="1" applyFont="1" applyFill="1" applyBorder="1"/>
    <xf numFmtId="176" fontId="4" fillId="4" borderId="0" xfId="1" applyNumberFormat="1" applyFont="1" applyFill="1" applyBorder="1"/>
    <xf numFmtId="0" fontId="3" fillId="0" borderId="24" xfId="0" applyFont="1" applyFill="1" applyBorder="1"/>
    <xf numFmtId="0" fontId="10" fillId="0" borderId="25" xfId="0" applyFont="1" applyFill="1" applyBorder="1"/>
    <xf numFmtId="176" fontId="16" fillId="6" borderId="37" xfId="1" applyNumberFormat="1" applyFont="1" applyFill="1" applyBorder="1"/>
    <xf numFmtId="0" fontId="14" fillId="18" borderId="53" xfId="0" applyFont="1" applyFill="1" applyBorder="1" applyAlignment="1">
      <alignment shrinkToFit="1"/>
    </xf>
    <xf numFmtId="0" fontId="3" fillId="2" borderId="29" xfId="0" applyFont="1" applyFill="1" applyBorder="1" applyAlignment="1"/>
    <xf numFmtId="0" fontId="10" fillId="2" borderId="56" xfId="0" applyFont="1" applyFill="1" applyBorder="1"/>
    <xf numFmtId="0" fontId="0" fillId="0" borderId="54" xfId="0" applyBorder="1"/>
    <xf numFmtId="0" fontId="0" fillId="0" borderId="2" xfId="0" applyFill="1" applyBorder="1" applyAlignment="1">
      <alignment horizontal="center"/>
    </xf>
    <xf numFmtId="179" fontId="20" fillId="0" borderId="30" xfId="0" applyNumberFormat="1" applyFont="1" applyBorder="1"/>
    <xf numFmtId="179" fontId="3" fillId="0" borderId="30" xfId="0" applyNumberFormat="1" applyFont="1" applyBorder="1"/>
    <xf numFmtId="179" fontId="3" fillId="0" borderId="30" xfId="0" applyNumberFormat="1" applyFont="1" applyBorder="1" applyAlignment="1">
      <alignment horizontal="right"/>
    </xf>
    <xf numFmtId="179" fontId="10" fillId="22" borderId="30" xfId="0" applyNumberFormat="1" applyFont="1" applyFill="1" applyBorder="1"/>
    <xf numFmtId="0" fontId="3" fillId="0" borderId="0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38" fontId="10" fillId="7" borderId="48" xfId="2" applyFont="1" applyFill="1" applyBorder="1"/>
    <xf numFmtId="38" fontId="3" fillId="2" borderId="49" xfId="2" applyFont="1" applyFill="1" applyBorder="1"/>
    <xf numFmtId="38" fontId="3" fillId="2" borderId="54" xfId="2" applyFont="1" applyFill="1" applyBorder="1"/>
    <xf numFmtId="176" fontId="16" fillId="6" borderId="32" xfId="1" applyNumberFormat="1" applyFont="1" applyFill="1" applyBorder="1"/>
    <xf numFmtId="38" fontId="6" fillId="21" borderId="30" xfId="2" applyFont="1" applyFill="1" applyBorder="1"/>
    <xf numFmtId="0" fontId="4" fillId="4" borderId="57" xfId="0" applyFont="1" applyFill="1" applyBorder="1" applyAlignment="1">
      <alignment horizontal="center" vertical="center"/>
    </xf>
    <xf numFmtId="0" fontId="4" fillId="4" borderId="58" xfId="0" applyFont="1" applyFill="1" applyBorder="1" applyAlignment="1">
      <alignment horizontal="center" vertical="center"/>
    </xf>
    <xf numFmtId="0" fontId="14" fillId="4" borderId="59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" fillId="3" borderId="59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3" borderId="59" xfId="0" applyFont="1" applyFill="1" applyBorder="1" applyAlignment="1">
      <alignment horizontal="center" vertical="center"/>
    </xf>
    <xf numFmtId="0" fontId="14" fillId="0" borderId="58" xfId="0" applyFont="1" applyBorder="1" applyAlignment="1">
      <alignment horizontal="center" vertical="center"/>
    </xf>
    <xf numFmtId="0" fontId="0" fillId="3" borderId="57" xfId="0" applyFill="1" applyBorder="1" applyAlignment="1">
      <alignment horizontal="center" vertical="center"/>
    </xf>
    <xf numFmtId="0" fontId="0" fillId="3" borderId="58" xfId="0" applyFill="1" applyBorder="1" applyAlignment="1">
      <alignment horizontal="center" vertical="center"/>
    </xf>
    <xf numFmtId="0" fontId="4" fillId="4" borderId="60" xfId="0" applyFont="1" applyFill="1" applyBorder="1" applyAlignment="1">
      <alignment horizontal="center" vertical="center"/>
    </xf>
    <xf numFmtId="0" fontId="14" fillId="0" borderId="6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57" fontId="10" fillId="0" borderId="59" xfId="0" applyNumberFormat="1" applyFont="1" applyFill="1" applyBorder="1" applyAlignment="1">
      <alignment horizontal="center"/>
    </xf>
    <xf numFmtId="57" fontId="10" fillId="0" borderId="1" xfId="0" applyNumberFormat="1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59" xfId="0" applyFont="1" applyFill="1" applyBorder="1" applyAlignment="1">
      <alignment horizontal="center"/>
    </xf>
    <xf numFmtId="0" fontId="12" fillId="0" borderId="62" xfId="0" applyFont="1" applyBorder="1" applyAlignment="1">
      <alignment horizontal="right"/>
    </xf>
    <xf numFmtId="0" fontId="14" fillId="0" borderId="0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57" fontId="10" fillId="7" borderId="59" xfId="0" applyNumberFormat="1" applyFont="1" applyFill="1" applyBorder="1" applyAlignment="1">
      <alignment horizontal="center"/>
    </xf>
    <xf numFmtId="57" fontId="10" fillId="7" borderId="1" xfId="0" applyNumberFormat="1" applyFont="1" applyFill="1" applyBorder="1" applyAlignment="1">
      <alignment horizontal="center"/>
    </xf>
    <xf numFmtId="0" fontId="4" fillId="0" borderId="61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3" borderId="11" xfId="0" applyFont="1" applyFill="1" applyBorder="1" applyAlignment="1">
      <alignment vertical="center"/>
    </xf>
    <xf numFmtId="0" fontId="0" fillId="3" borderId="59" xfId="0" applyFill="1" applyBorder="1" applyAlignment="1">
      <alignment horizontal="center" vertical="center"/>
    </xf>
    <xf numFmtId="0" fontId="0" fillId="3" borderId="60" xfId="0" applyFill="1" applyBorder="1" applyAlignment="1">
      <alignment horizontal="center" vertical="center"/>
    </xf>
    <xf numFmtId="0" fontId="6" fillId="4" borderId="57" xfId="0" applyFont="1" applyFill="1" applyBorder="1" applyAlignment="1">
      <alignment horizontal="center" vertical="center"/>
    </xf>
    <xf numFmtId="0" fontId="6" fillId="4" borderId="58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3" fillId="13" borderId="0" xfId="0" applyFont="1" applyFill="1" applyAlignment="1">
      <alignment horizontal="center"/>
    </xf>
    <xf numFmtId="0" fontId="0" fillId="0" borderId="61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80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2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4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6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8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0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2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9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55</xdr:row>
          <xdr:rowOff>76200</xdr:rowOff>
        </xdr:from>
        <xdr:to>
          <xdr:col>12</xdr:col>
          <xdr:colOff>561975</xdr:colOff>
          <xdr:row>59</xdr:row>
          <xdr:rowOff>152400</xdr:rowOff>
        </xdr:to>
        <xdr:pic>
          <xdr:nvPicPr>
            <xdr:cNvPr id="410679" name="図 2"/>
            <xdr:cNvPicPr>
              <a:picLocks noChangeAspect="1" noChangeArrowheads="1"/>
              <a:extLst>
                <a:ext uri="{84589F7E-364E-4C9E-8A38-B11213B215E9}">
                  <a14:cameraTool cellRange="$AG$3:$AW$7" spid="_x0000_s41068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625" y="10086975"/>
              <a:ext cx="6858000" cy="7810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123825</xdr:rowOff>
    </xdr:from>
    <xdr:to>
      <xdr:col>13</xdr:col>
      <xdr:colOff>400050</xdr:colOff>
      <xdr:row>62</xdr:row>
      <xdr:rowOff>0</xdr:rowOff>
    </xdr:to>
    <xdr:pic>
      <xdr:nvPicPr>
        <xdr:cNvPr id="400517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34600"/>
          <a:ext cx="72294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76200</xdr:rowOff>
    </xdr:from>
    <xdr:to>
      <xdr:col>14</xdr:col>
      <xdr:colOff>28575</xdr:colOff>
      <xdr:row>60</xdr:row>
      <xdr:rowOff>19050</xdr:rowOff>
    </xdr:to>
    <xdr:pic>
      <xdr:nvPicPr>
        <xdr:cNvPr id="399492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86950"/>
          <a:ext cx="72866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95250</xdr:rowOff>
        </xdr:from>
        <xdr:to>
          <xdr:col>13</xdr:col>
          <xdr:colOff>390525</xdr:colOff>
          <xdr:row>60</xdr:row>
          <xdr:rowOff>28575</xdr:rowOff>
        </xdr:to>
        <xdr:pic>
          <xdr:nvPicPr>
            <xdr:cNvPr id="398442" name="図 2"/>
            <xdr:cNvPicPr>
              <a:picLocks noChangeAspect="1" noChangeArrowheads="1"/>
              <a:extLst>
                <a:ext uri="{84589F7E-364E-4C9E-8A38-B11213B215E9}">
                  <a14:cameraTool cellRange="$P$2:$AF$7" spid="_x0000_s3984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8100" y="9906000"/>
              <a:ext cx="7181850" cy="962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95250</xdr:rowOff>
    </xdr:from>
    <xdr:to>
      <xdr:col>13</xdr:col>
      <xdr:colOff>400050</xdr:colOff>
      <xdr:row>60</xdr:row>
      <xdr:rowOff>19050</xdr:rowOff>
    </xdr:to>
    <xdr:pic>
      <xdr:nvPicPr>
        <xdr:cNvPr id="397422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0"/>
          <a:ext cx="72294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85725</xdr:rowOff>
    </xdr:from>
    <xdr:to>
      <xdr:col>13</xdr:col>
      <xdr:colOff>361950</xdr:colOff>
      <xdr:row>59</xdr:row>
      <xdr:rowOff>47625</xdr:rowOff>
    </xdr:to>
    <xdr:pic>
      <xdr:nvPicPr>
        <xdr:cNvPr id="396441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96475"/>
          <a:ext cx="71913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54</xdr:row>
      <xdr:rowOff>38100</xdr:rowOff>
    </xdr:from>
    <xdr:to>
      <xdr:col>13</xdr:col>
      <xdr:colOff>314325</xdr:colOff>
      <xdr:row>60</xdr:row>
      <xdr:rowOff>38100</xdr:rowOff>
    </xdr:to>
    <xdr:pic>
      <xdr:nvPicPr>
        <xdr:cNvPr id="395391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858375"/>
          <a:ext cx="70961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54</xdr:row>
      <xdr:rowOff>104775</xdr:rowOff>
    </xdr:from>
    <xdr:to>
      <xdr:col>12</xdr:col>
      <xdr:colOff>476250</xdr:colOff>
      <xdr:row>60</xdr:row>
      <xdr:rowOff>38100</xdr:rowOff>
    </xdr:to>
    <xdr:pic>
      <xdr:nvPicPr>
        <xdr:cNvPr id="394404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925050"/>
          <a:ext cx="6677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55</xdr:row>
      <xdr:rowOff>133350</xdr:rowOff>
    </xdr:from>
    <xdr:to>
      <xdr:col>12</xdr:col>
      <xdr:colOff>447675</xdr:colOff>
      <xdr:row>59</xdr:row>
      <xdr:rowOff>57150</xdr:rowOff>
    </xdr:to>
    <xdr:pic>
      <xdr:nvPicPr>
        <xdr:cNvPr id="39335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125075"/>
          <a:ext cx="6686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76200</xdr:rowOff>
    </xdr:from>
    <xdr:to>
      <xdr:col>13</xdr:col>
      <xdr:colOff>19050</xdr:colOff>
      <xdr:row>59</xdr:row>
      <xdr:rowOff>85725</xdr:rowOff>
    </xdr:to>
    <xdr:pic>
      <xdr:nvPicPr>
        <xdr:cNvPr id="392370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67925"/>
          <a:ext cx="6791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0</xdr:rowOff>
        </xdr:from>
        <xdr:to>
          <xdr:col>13</xdr:col>
          <xdr:colOff>409575</xdr:colOff>
          <xdr:row>60</xdr:row>
          <xdr:rowOff>66675</xdr:rowOff>
        </xdr:to>
        <xdr:pic>
          <xdr:nvPicPr>
            <xdr:cNvPr id="391348" name="図 2"/>
            <xdr:cNvPicPr>
              <a:picLocks noChangeAspect="1" noChangeArrowheads="1"/>
              <a:extLst>
                <a:ext uri="{84589F7E-364E-4C9E-8A38-B11213B215E9}">
                  <a14:cameraTool cellRange="$P$3:$AF$6" spid="_x0000_s39134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10163175"/>
              <a:ext cx="7181850" cy="752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0</xdr:rowOff>
        </xdr:from>
        <xdr:to>
          <xdr:col>13</xdr:col>
          <xdr:colOff>390525</xdr:colOff>
          <xdr:row>60</xdr:row>
          <xdr:rowOff>95250</xdr:rowOff>
        </xdr:to>
        <xdr:pic>
          <xdr:nvPicPr>
            <xdr:cNvPr id="409632" name="図 2"/>
            <xdr:cNvPicPr>
              <a:picLocks noChangeAspect="1" noChangeArrowheads="1"/>
              <a:extLst>
                <a:ext uri="{84589F7E-364E-4C9E-8A38-B11213B215E9}">
                  <a14:cameraTool cellRange="$AG$3:$AW$7" spid="_x0000_s40963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10172700"/>
              <a:ext cx="7305675" cy="8191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55</xdr:row>
          <xdr:rowOff>104775</xdr:rowOff>
        </xdr:from>
        <xdr:to>
          <xdr:col>14</xdr:col>
          <xdr:colOff>0</xdr:colOff>
          <xdr:row>60</xdr:row>
          <xdr:rowOff>0</xdr:rowOff>
        </xdr:to>
        <xdr:pic>
          <xdr:nvPicPr>
            <xdr:cNvPr id="390341" name="図 2"/>
            <xdr:cNvPicPr>
              <a:picLocks noChangeAspect="1" noChangeArrowheads="1"/>
              <a:extLst>
                <a:ext uri="{84589F7E-364E-4C9E-8A38-B11213B215E9}">
                  <a14:cameraTool cellRange="$P$3:$AF$6" spid="_x0000_s3903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9050" y="10096500"/>
              <a:ext cx="7181850" cy="752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</xdr:row>
          <xdr:rowOff>38100</xdr:rowOff>
        </xdr:from>
        <xdr:to>
          <xdr:col>13</xdr:col>
          <xdr:colOff>190500</xdr:colOff>
          <xdr:row>60</xdr:row>
          <xdr:rowOff>9525</xdr:rowOff>
        </xdr:to>
        <xdr:pic>
          <xdr:nvPicPr>
            <xdr:cNvPr id="389327" name="図 3"/>
            <xdr:cNvPicPr>
              <a:picLocks noChangeAspect="1" noChangeArrowheads="1"/>
              <a:extLst>
                <a:ext uri="{84589F7E-364E-4C9E-8A38-B11213B215E9}">
                  <a14:cameraTool cellRange="$P$3:$AF$6" spid="_x0000_s38932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10029825"/>
              <a:ext cx="6962775" cy="8286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55</xdr:row>
      <xdr:rowOff>47625</xdr:rowOff>
    </xdr:from>
    <xdr:to>
      <xdr:col>12</xdr:col>
      <xdr:colOff>257175</xdr:colOff>
      <xdr:row>59</xdr:row>
      <xdr:rowOff>114300</xdr:rowOff>
    </xdr:to>
    <xdr:pic>
      <xdr:nvPicPr>
        <xdr:cNvPr id="384188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039350"/>
          <a:ext cx="64960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56</xdr:row>
      <xdr:rowOff>57150</xdr:rowOff>
    </xdr:from>
    <xdr:to>
      <xdr:col>13</xdr:col>
      <xdr:colOff>266700</xdr:colOff>
      <xdr:row>60</xdr:row>
      <xdr:rowOff>123825</xdr:rowOff>
    </xdr:to>
    <xdr:pic>
      <xdr:nvPicPr>
        <xdr:cNvPr id="388271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229850"/>
          <a:ext cx="7019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28575</xdr:rowOff>
    </xdr:from>
    <xdr:to>
      <xdr:col>13</xdr:col>
      <xdr:colOff>247650</xdr:colOff>
      <xdr:row>60</xdr:row>
      <xdr:rowOff>95250</xdr:rowOff>
    </xdr:to>
    <xdr:pic>
      <xdr:nvPicPr>
        <xdr:cNvPr id="387249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01275"/>
          <a:ext cx="7019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38100</xdr:rowOff>
    </xdr:from>
    <xdr:to>
      <xdr:col>13</xdr:col>
      <xdr:colOff>247650</xdr:colOff>
      <xdr:row>60</xdr:row>
      <xdr:rowOff>104775</xdr:rowOff>
    </xdr:to>
    <xdr:pic>
      <xdr:nvPicPr>
        <xdr:cNvPr id="386229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10800"/>
          <a:ext cx="7019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47625</xdr:rowOff>
    </xdr:from>
    <xdr:to>
      <xdr:col>13</xdr:col>
      <xdr:colOff>247650</xdr:colOff>
      <xdr:row>60</xdr:row>
      <xdr:rowOff>114300</xdr:rowOff>
    </xdr:to>
    <xdr:pic>
      <xdr:nvPicPr>
        <xdr:cNvPr id="385244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7019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54</xdr:row>
      <xdr:rowOff>0</xdr:rowOff>
    </xdr:from>
    <xdr:to>
      <xdr:col>16</xdr:col>
      <xdr:colOff>47625</xdr:colOff>
      <xdr:row>58</xdr:row>
      <xdr:rowOff>85725</xdr:rowOff>
    </xdr:to>
    <xdr:pic>
      <xdr:nvPicPr>
        <xdr:cNvPr id="370881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0363200"/>
          <a:ext cx="73437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54</xdr:row>
      <xdr:rowOff>66675</xdr:rowOff>
    </xdr:from>
    <xdr:to>
      <xdr:col>15</xdr:col>
      <xdr:colOff>323850</xdr:colOff>
      <xdr:row>58</xdr:row>
      <xdr:rowOff>152400</xdr:rowOff>
    </xdr:to>
    <xdr:pic>
      <xdr:nvPicPr>
        <xdr:cNvPr id="369857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0429875"/>
          <a:ext cx="73437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54</xdr:row>
      <xdr:rowOff>85725</xdr:rowOff>
    </xdr:from>
    <xdr:to>
      <xdr:col>15</xdr:col>
      <xdr:colOff>295275</xdr:colOff>
      <xdr:row>59</xdr:row>
      <xdr:rowOff>0</xdr:rowOff>
    </xdr:to>
    <xdr:pic>
      <xdr:nvPicPr>
        <xdr:cNvPr id="367813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0448925"/>
          <a:ext cx="73437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56</xdr:row>
      <xdr:rowOff>0</xdr:rowOff>
    </xdr:from>
    <xdr:to>
      <xdr:col>13</xdr:col>
      <xdr:colOff>257175</xdr:colOff>
      <xdr:row>60</xdr:row>
      <xdr:rowOff>19050</xdr:rowOff>
    </xdr:to>
    <xdr:pic>
      <xdr:nvPicPr>
        <xdr:cNvPr id="408597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172700"/>
          <a:ext cx="6991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</xdr:colOff>
          <xdr:row>54</xdr:row>
          <xdr:rowOff>95250</xdr:rowOff>
        </xdr:from>
        <xdr:to>
          <xdr:col>16</xdr:col>
          <xdr:colOff>19050</xdr:colOff>
          <xdr:row>59</xdr:row>
          <xdr:rowOff>0</xdr:rowOff>
        </xdr:to>
        <xdr:pic>
          <xdr:nvPicPr>
            <xdr:cNvPr id="382155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821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19150" y="104584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</xdr:colOff>
          <xdr:row>54</xdr:row>
          <xdr:rowOff>95250</xdr:rowOff>
        </xdr:from>
        <xdr:to>
          <xdr:col>16</xdr:col>
          <xdr:colOff>19050</xdr:colOff>
          <xdr:row>59</xdr:row>
          <xdr:rowOff>0</xdr:rowOff>
        </xdr:to>
        <xdr:pic>
          <xdr:nvPicPr>
            <xdr:cNvPr id="366052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6605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19150" y="104584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54</xdr:row>
      <xdr:rowOff>104775</xdr:rowOff>
    </xdr:from>
    <xdr:to>
      <xdr:col>15</xdr:col>
      <xdr:colOff>390525</xdr:colOff>
      <xdr:row>59</xdr:row>
      <xdr:rowOff>19050</xdr:rowOff>
    </xdr:to>
    <xdr:pic>
      <xdr:nvPicPr>
        <xdr:cNvPr id="364898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0467975"/>
          <a:ext cx="73437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63879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6388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13810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1381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62856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6285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61834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6183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60812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6081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59789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5979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58767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5876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55</xdr:row>
          <xdr:rowOff>95250</xdr:rowOff>
        </xdr:from>
        <xdr:to>
          <xdr:col>13</xdr:col>
          <xdr:colOff>295275</xdr:colOff>
          <xdr:row>60</xdr:row>
          <xdr:rowOff>28575</xdr:rowOff>
        </xdr:to>
        <xdr:pic>
          <xdr:nvPicPr>
            <xdr:cNvPr id="407579" name="図 2"/>
            <xdr:cNvPicPr>
              <a:picLocks noChangeAspect="1" noChangeArrowheads="1"/>
              <a:extLst>
                <a:ext uri="{84589F7E-364E-4C9E-8A38-B11213B215E9}">
                  <a14:cameraTool cellRange="$AG$3:$AW$8" spid="_x0000_s40758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525" y="10106025"/>
              <a:ext cx="7115175" cy="7810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57745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5774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56722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567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55701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5570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54681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5468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53658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536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52638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5263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51616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5161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50595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5059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49572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4957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48550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485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</xdr:row>
          <xdr:rowOff>76200</xdr:rowOff>
        </xdr:from>
        <xdr:to>
          <xdr:col>13</xdr:col>
          <xdr:colOff>238125</xdr:colOff>
          <xdr:row>60</xdr:row>
          <xdr:rowOff>57150</xdr:rowOff>
        </xdr:to>
        <xdr:pic>
          <xdr:nvPicPr>
            <xdr:cNvPr id="406612" name="図 2"/>
            <xdr:cNvPicPr>
              <a:picLocks noChangeAspect="1" noChangeArrowheads="1"/>
              <a:extLst>
                <a:ext uri="{84589F7E-364E-4C9E-8A38-B11213B215E9}">
                  <a14:cameraTool cellRange="$AG$3:$AW$8" spid="_x0000_s40661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10086975"/>
              <a:ext cx="7067550" cy="8382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47528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4752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46505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4650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45482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4548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44460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4446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43437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4343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42415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4241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41392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413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54</xdr:row>
          <xdr:rowOff>19050</xdr:rowOff>
        </xdr:from>
        <xdr:to>
          <xdr:col>15</xdr:col>
          <xdr:colOff>295275</xdr:colOff>
          <xdr:row>58</xdr:row>
          <xdr:rowOff>95250</xdr:rowOff>
        </xdr:to>
        <xdr:pic>
          <xdr:nvPicPr>
            <xdr:cNvPr id="340369" name="Picture 1"/>
            <xdr:cNvPicPr>
              <a:picLocks noChangeAspect="1" noChangeArrowheads="1"/>
              <a:extLst>
                <a:ext uri="{84589F7E-364E-4C9E-8A38-B11213B215E9}">
                  <a14:cameraTool cellRange="$U$3:$AK$6" spid="_x0000_s34037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0075" y="10382250"/>
              <a:ext cx="7334250" cy="762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95250</xdr:rowOff>
    </xdr:from>
    <xdr:to>
      <xdr:col>13</xdr:col>
      <xdr:colOff>371475</xdr:colOff>
      <xdr:row>60</xdr:row>
      <xdr:rowOff>114300</xdr:rowOff>
    </xdr:to>
    <xdr:pic>
      <xdr:nvPicPr>
        <xdr:cNvPr id="40560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06025"/>
          <a:ext cx="72009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104775</xdr:rowOff>
    </xdr:from>
    <xdr:to>
      <xdr:col>13</xdr:col>
      <xdr:colOff>161925</xdr:colOff>
      <xdr:row>61</xdr:row>
      <xdr:rowOff>47625</xdr:rowOff>
    </xdr:to>
    <xdr:pic>
      <xdr:nvPicPr>
        <xdr:cNvPr id="403558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06025"/>
          <a:ext cx="74199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</xdr:row>
          <xdr:rowOff>95250</xdr:rowOff>
        </xdr:from>
        <xdr:to>
          <xdr:col>13</xdr:col>
          <xdr:colOff>28575</xdr:colOff>
          <xdr:row>60</xdr:row>
          <xdr:rowOff>133350</xdr:rowOff>
        </xdr:to>
        <xdr:pic>
          <xdr:nvPicPr>
            <xdr:cNvPr id="402504" name="図 2"/>
            <xdr:cNvPicPr>
              <a:picLocks noChangeAspect="1" noChangeArrowheads="1"/>
              <a:extLst>
                <a:ext uri="{84589F7E-364E-4C9E-8A38-B11213B215E9}">
                  <a14:cameraTool cellRange="$AG$3:$AW$8" spid="_x0000_s40250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10106025"/>
              <a:ext cx="6858000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55</xdr:row>
          <xdr:rowOff>76200</xdr:rowOff>
        </xdr:from>
        <xdr:to>
          <xdr:col>13</xdr:col>
          <xdr:colOff>47625</xdr:colOff>
          <xdr:row>60</xdr:row>
          <xdr:rowOff>57150</xdr:rowOff>
        </xdr:to>
        <xdr:pic>
          <xdr:nvPicPr>
            <xdr:cNvPr id="401489" name="図 2"/>
            <xdr:cNvPicPr>
              <a:picLocks noChangeAspect="1" noChangeArrowheads="1"/>
              <a:extLst>
                <a:ext uri="{84589F7E-364E-4C9E-8A38-B11213B215E9}">
                  <a14:cameraTool cellRange="$AG$3:$AW$8" spid="_x0000_s40149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9050" y="10086975"/>
              <a:ext cx="6858000" cy="8382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104"/>
  <sheetViews>
    <sheetView tabSelected="1" zoomScale="120" zoomScaleNormal="120" workbookViewId="0">
      <selection activeCell="AH18" sqref="AH18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0" width="6.75" bestFit="1" customWidth="1"/>
    <col min="11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hidden="1" customWidth="1"/>
    <col min="17" max="32" width="0" hidden="1" customWidth="1"/>
    <col min="33" max="33" width="7.375" customWidth="1"/>
    <col min="34" max="49" width="6.5" customWidth="1"/>
  </cols>
  <sheetData>
    <row r="1" spans="1:49" ht="15" thickBot="1" x14ac:dyDescent="0.2">
      <c r="A1" s="127"/>
      <c r="B1" s="1"/>
      <c r="C1" s="1"/>
      <c r="D1" s="1"/>
      <c r="G1" s="1"/>
      <c r="I1" s="253" t="s">
        <v>205</v>
      </c>
      <c r="J1" s="253"/>
      <c r="K1" s="253"/>
      <c r="L1" s="253"/>
      <c r="M1" s="253"/>
      <c r="AG1" s="254"/>
      <c r="AH1" s="255"/>
      <c r="AI1" s="255"/>
      <c r="AJ1" s="245"/>
      <c r="AK1" s="245"/>
      <c r="AL1" s="255"/>
      <c r="AM1" s="255"/>
      <c r="AN1" s="245"/>
      <c r="AO1" s="245"/>
      <c r="AP1" s="244"/>
      <c r="AQ1" s="244"/>
      <c r="AR1" s="245"/>
      <c r="AS1" s="245"/>
      <c r="AT1" s="246"/>
      <c r="AU1" s="246"/>
      <c r="AV1" s="247"/>
      <c r="AW1" s="247"/>
    </row>
    <row r="2" spans="1:49" ht="13.5" customHeight="1" thickBot="1" x14ac:dyDescent="0.2">
      <c r="A2" s="149"/>
      <c r="B2" s="248">
        <v>45413</v>
      </c>
      <c r="C2" s="249"/>
      <c r="D2" s="248">
        <v>45383</v>
      </c>
      <c r="E2" s="249"/>
      <c r="F2" s="250" t="s">
        <v>3</v>
      </c>
      <c r="G2" s="251"/>
      <c r="H2" s="248">
        <v>45047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40"/>
      <c r="AG2" s="254"/>
      <c r="AH2" s="200"/>
      <c r="AI2" s="201"/>
      <c r="AJ2" s="202"/>
      <c r="AK2" s="203"/>
      <c r="AL2" s="200"/>
      <c r="AM2" s="201"/>
      <c r="AN2" s="202"/>
      <c r="AO2" s="203"/>
      <c r="AP2" s="200"/>
      <c r="AQ2" s="201"/>
      <c r="AR2" s="202"/>
      <c r="AS2" s="203"/>
      <c r="AT2" s="200"/>
      <c r="AU2" s="201"/>
      <c r="AV2" s="204"/>
      <c r="AW2" s="204"/>
    </row>
    <row r="3" spans="1:49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97" t="s">
        <v>23</v>
      </c>
      <c r="AG3" s="241" t="s">
        <v>114</v>
      </c>
      <c r="AH3" s="243" t="s">
        <v>8</v>
      </c>
      <c r="AI3" s="243"/>
      <c r="AJ3" s="232" t="s">
        <v>9</v>
      </c>
      <c r="AK3" s="233"/>
      <c r="AL3" s="234" t="s">
        <v>10</v>
      </c>
      <c r="AM3" s="235"/>
      <c r="AN3" s="232" t="s">
        <v>11</v>
      </c>
      <c r="AO3" s="233"/>
      <c r="AP3" s="236" t="s">
        <v>12</v>
      </c>
      <c r="AQ3" s="233"/>
      <c r="AR3" s="232" t="s">
        <v>13</v>
      </c>
      <c r="AS3" s="237"/>
      <c r="AT3" s="238" t="s">
        <v>14</v>
      </c>
      <c r="AU3" s="239"/>
      <c r="AV3" s="230" t="s">
        <v>15</v>
      </c>
      <c r="AW3" s="231"/>
    </row>
    <row r="4" spans="1:49" ht="15" thickBot="1" x14ac:dyDescent="0.2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3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9" si="1">B4-H4</f>
        <v>0</v>
      </c>
      <c r="K4" s="28">
        <f t="shared" si="1"/>
        <v>0</v>
      </c>
      <c r="L4" s="161">
        <f t="shared" ref="L4:L54" si="2">IF(ISERROR(K4/I4),0,K4/I4)</f>
        <v>0</v>
      </c>
      <c r="M4" s="29">
        <f t="shared" ref="M4:M55" si="3">C4/$C$55</f>
        <v>6.8775790921595599E-4</v>
      </c>
      <c r="N4" s="162">
        <v>1</v>
      </c>
      <c r="P4" s="148" t="s">
        <v>25</v>
      </c>
      <c r="Q4" s="163">
        <v>18</v>
      </c>
      <c r="R4" s="163">
        <v>1125</v>
      </c>
      <c r="S4" s="164">
        <v>6</v>
      </c>
      <c r="T4" s="164">
        <v>14</v>
      </c>
      <c r="U4" s="163">
        <v>2</v>
      </c>
      <c r="V4" s="163">
        <v>2</v>
      </c>
      <c r="W4" s="164">
        <v>2</v>
      </c>
      <c r="X4" s="164">
        <v>26</v>
      </c>
      <c r="Y4" s="163">
        <v>6</v>
      </c>
      <c r="Z4" s="165">
        <v>228</v>
      </c>
      <c r="AA4" s="164">
        <v>2</v>
      </c>
      <c r="AB4" s="166">
        <v>4</v>
      </c>
      <c r="AC4" s="167">
        <f>Q4+S4+U4+W4+Y4+AA4</f>
        <v>36</v>
      </c>
      <c r="AD4" s="168">
        <f>R4+T4+V4+X4+Z4+AB4+1</f>
        <v>1400</v>
      </c>
      <c r="AE4" s="169">
        <v>682</v>
      </c>
      <c r="AF4" s="198">
        <v>718</v>
      </c>
      <c r="AG4" s="242"/>
      <c r="AH4" s="52" t="s">
        <v>21</v>
      </c>
      <c r="AI4" s="153" t="s">
        <v>17</v>
      </c>
      <c r="AJ4" s="53" t="s">
        <v>21</v>
      </c>
      <c r="AK4" s="154" t="s">
        <v>17</v>
      </c>
      <c r="AL4" s="52" t="s">
        <v>21</v>
      </c>
      <c r="AM4" s="153" t="s">
        <v>17</v>
      </c>
      <c r="AN4" s="53" t="s">
        <v>21</v>
      </c>
      <c r="AO4" s="154" t="s">
        <v>17</v>
      </c>
      <c r="AP4" s="52" t="s">
        <v>21</v>
      </c>
      <c r="AQ4" s="153" t="s">
        <v>17</v>
      </c>
      <c r="AR4" s="53" t="s">
        <v>21</v>
      </c>
      <c r="AS4" s="155" t="s">
        <v>17</v>
      </c>
      <c r="AT4" s="156" t="s">
        <v>21</v>
      </c>
      <c r="AU4" s="157" t="s">
        <v>17</v>
      </c>
      <c r="AV4" s="158" t="s">
        <v>22</v>
      </c>
      <c r="AW4" s="159" t="s">
        <v>23</v>
      </c>
    </row>
    <row r="5" spans="1:49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1.375515818431912E-3</v>
      </c>
      <c r="N5" s="162">
        <v>5</v>
      </c>
      <c r="P5" s="172" t="s">
        <v>19</v>
      </c>
      <c r="Q5" s="59">
        <f>Q4/AC4</f>
        <v>0.5</v>
      </c>
      <c r="R5" s="59">
        <f>R4/AD4</f>
        <v>0.8035714285714286</v>
      </c>
      <c r="S5" s="60">
        <f>S4/AC4</f>
        <v>0.16666666666666666</v>
      </c>
      <c r="T5" s="60">
        <f>T4/AD4</f>
        <v>0.01</v>
      </c>
      <c r="U5" s="59">
        <f>U4/AC4</f>
        <v>5.5555555555555552E-2</v>
      </c>
      <c r="V5" s="59">
        <f>V4/AD4</f>
        <v>1.4285714285714286E-3</v>
      </c>
      <c r="W5" s="60">
        <f>W4/AC4</f>
        <v>5.5555555555555552E-2</v>
      </c>
      <c r="X5" s="60">
        <f>X4/AD4</f>
        <v>1.8571428571428572E-2</v>
      </c>
      <c r="Y5" s="59">
        <f>Y4/AC4</f>
        <v>0.16666666666666666</v>
      </c>
      <c r="Z5" s="59">
        <f>Z4/AD4</f>
        <v>0.16285714285714287</v>
      </c>
      <c r="AA5" s="60">
        <f>AA4/AC4</f>
        <v>5.5555555555555552E-2</v>
      </c>
      <c r="AB5" s="173">
        <f>AB4/AD4</f>
        <v>2.8571428571428571E-3</v>
      </c>
      <c r="AC5" s="174">
        <f>Q5+S5+U5+W5+Y5+AA5</f>
        <v>1</v>
      </c>
      <c r="AD5" s="175">
        <f>R5+T5+V5+X5+Z5+AB5</f>
        <v>0.99928571428571433</v>
      </c>
      <c r="AE5" s="63">
        <f>AE4/AD4</f>
        <v>0.48714285714285716</v>
      </c>
      <c r="AF5" s="199">
        <f>AF4/AD4</f>
        <v>0.5128571428571429</v>
      </c>
      <c r="AG5" s="148" t="s">
        <v>25</v>
      </c>
      <c r="AH5" s="163">
        <v>18</v>
      </c>
      <c r="AI5" s="163">
        <v>1191</v>
      </c>
      <c r="AJ5" s="164">
        <v>6</v>
      </c>
      <c r="AK5" s="164">
        <v>12</v>
      </c>
      <c r="AL5" s="163">
        <v>1</v>
      </c>
      <c r="AM5" s="163">
        <v>1</v>
      </c>
      <c r="AN5" s="164">
        <v>2</v>
      </c>
      <c r="AO5" s="164">
        <v>28</v>
      </c>
      <c r="AP5" s="163">
        <v>5</v>
      </c>
      <c r="AQ5" s="165">
        <v>217</v>
      </c>
      <c r="AR5" s="164">
        <v>2</v>
      </c>
      <c r="AS5" s="166">
        <v>4</v>
      </c>
      <c r="AT5" s="167">
        <f>AH5+AJ5+AL5+AN5+AP5+AR5</f>
        <v>34</v>
      </c>
      <c r="AU5" s="168">
        <f>AI5+AK5+AM5+AO5+AQ5+AS5+1</f>
        <v>1454</v>
      </c>
      <c r="AV5" s="169">
        <v>729</v>
      </c>
      <c r="AW5" s="170">
        <v>725</v>
      </c>
    </row>
    <row r="6" spans="1:49" ht="15" thickBot="1" x14ac:dyDescent="0.2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2.0632737276478678E-3</v>
      </c>
      <c r="N6" s="162">
        <v>6</v>
      </c>
      <c r="P6" s="127"/>
      <c r="Q6" s="177"/>
      <c r="R6" s="178" t="s">
        <v>136</v>
      </c>
      <c r="AG6" s="172" t="s">
        <v>19</v>
      </c>
      <c r="AH6" s="59">
        <f>AH5/AT5</f>
        <v>0.52941176470588236</v>
      </c>
      <c r="AI6" s="59">
        <f>AI5/AU5</f>
        <v>0.81911966987620355</v>
      </c>
      <c r="AJ6" s="60">
        <f>AJ5/AT5</f>
        <v>0.17647058823529413</v>
      </c>
      <c r="AK6" s="60">
        <f>AK5/AU5</f>
        <v>8.253094910591471E-3</v>
      </c>
      <c r="AL6" s="59">
        <f>AL5/AT5</f>
        <v>2.9411764705882353E-2</v>
      </c>
      <c r="AM6" s="59">
        <f>AM5/AU5</f>
        <v>6.8775790921595599E-4</v>
      </c>
      <c r="AN6" s="60">
        <f>AN5/AT5</f>
        <v>5.8823529411764705E-2</v>
      </c>
      <c r="AO6" s="60">
        <f>AO5/AU5</f>
        <v>1.9257221458046769E-2</v>
      </c>
      <c r="AP6" s="59">
        <f>AP5/AT5</f>
        <v>0.14705882352941177</v>
      </c>
      <c r="AQ6" s="59">
        <f>AQ5/AU5</f>
        <v>0.14924346629986246</v>
      </c>
      <c r="AR6" s="60">
        <f>AR5/AT5</f>
        <v>5.8823529411764705E-2</v>
      </c>
      <c r="AS6" s="173">
        <f>AS5/AU5</f>
        <v>2.751031636863824E-3</v>
      </c>
      <c r="AT6" s="174">
        <f>AH6+AJ6+AL6+AN6+AP6+AR6</f>
        <v>1</v>
      </c>
      <c r="AU6" s="175">
        <f>AI6+AK6+AM6+AO6+AQ6+AS6</f>
        <v>0.99931224209078395</v>
      </c>
      <c r="AV6" s="63">
        <f>AV5/AU5</f>
        <v>0.50137551581843187</v>
      </c>
      <c r="AW6" s="64">
        <f>AW5/AU5</f>
        <v>0.49862448418156807</v>
      </c>
    </row>
    <row r="7" spans="1:49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1.375515818431912E-3</v>
      </c>
      <c r="N7" s="162">
        <v>2</v>
      </c>
      <c r="Q7" s="177"/>
      <c r="R7" s="178" t="s">
        <v>116</v>
      </c>
      <c r="AG7" s="127"/>
      <c r="AH7" s="177"/>
      <c r="AI7" s="178" t="s">
        <v>203</v>
      </c>
    </row>
    <row r="8" spans="1:49" ht="14.25" x14ac:dyDescent="0.15">
      <c r="A8" s="179" t="s">
        <v>193</v>
      </c>
      <c r="B8" s="93"/>
      <c r="C8" s="73"/>
      <c r="D8" s="93"/>
      <c r="E8" s="73"/>
      <c r="F8" s="22">
        <f t="shared" si="0"/>
        <v>0</v>
      </c>
      <c r="G8" s="33">
        <f t="shared" si="0"/>
        <v>0</v>
      </c>
      <c r="H8" s="93"/>
      <c r="I8" s="73"/>
      <c r="J8" s="22"/>
      <c r="K8" s="34">
        <f t="shared" si="1"/>
        <v>0</v>
      </c>
      <c r="L8" s="161">
        <f t="shared" si="2"/>
        <v>0</v>
      </c>
      <c r="M8" s="35">
        <f t="shared" si="3"/>
        <v>0</v>
      </c>
      <c r="N8" s="162">
        <v>5</v>
      </c>
      <c r="Q8" s="177"/>
      <c r="R8" s="178"/>
      <c r="AH8" s="177"/>
      <c r="AI8" s="178"/>
    </row>
    <row r="9" spans="1:49" ht="14.25" x14ac:dyDescent="0.15">
      <c r="A9" s="179" t="s">
        <v>138</v>
      </c>
      <c r="B9" s="93">
        <v>122</v>
      </c>
      <c r="C9" s="73">
        <v>208</v>
      </c>
      <c r="D9" s="93">
        <v>126</v>
      </c>
      <c r="E9" s="73">
        <v>213</v>
      </c>
      <c r="F9" s="22">
        <f t="shared" si="0"/>
        <v>-4</v>
      </c>
      <c r="G9" s="33">
        <f t="shared" si="0"/>
        <v>-5</v>
      </c>
      <c r="H9" s="93">
        <v>125</v>
      </c>
      <c r="I9" s="73">
        <v>211</v>
      </c>
      <c r="J9" s="22">
        <f t="shared" si="1"/>
        <v>-3</v>
      </c>
      <c r="K9" s="34">
        <f t="shared" si="1"/>
        <v>-3</v>
      </c>
      <c r="L9" s="161">
        <f t="shared" si="2"/>
        <v>-1.4218009478672985E-2</v>
      </c>
      <c r="M9" s="35">
        <f t="shared" si="3"/>
        <v>0.14305364511691884</v>
      </c>
      <c r="N9" s="162">
        <v>5</v>
      </c>
      <c r="P9" s="127"/>
      <c r="Q9" s="177"/>
    </row>
    <row r="10" spans="1:49" ht="14.25" x14ac:dyDescent="0.15">
      <c r="A10" s="179" t="s">
        <v>139</v>
      </c>
      <c r="B10" s="22">
        <v>12</v>
      </c>
      <c r="C10" s="73">
        <v>12</v>
      </c>
      <c r="D10" s="22">
        <v>10</v>
      </c>
      <c r="E10" s="73">
        <v>10</v>
      </c>
      <c r="F10" s="22">
        <f t="shared" si="0"/>
        <v>2</v>
      </c>
      <c r="G10" s="33">
        <f t="shared" si="0"/>
        <v>2</v>
      </c>
      <c r="H10" s="22">
        <v>4</v>
      </c>
      <c r="I10" s="73">
        <v>4</v>
      </c>
      <c r="J10" s="22">
        <f t="shared" si="1"/>
        <v>8</v>
      </c>
      <c r="K10" s="34">
        <f t="shared" si="1"/>
        <v>8</v>
      </c>
      <c r="L10" s="161">
        <f t="shared" si="2"/>
        <v>2</v>
      </c>
      <c r="M10" s="35">
        <f t="shared" si="3"/>
        <v>8.253094910591471E-3</v>
      </c>
      <c r="N10" s="162">
        <v>1</v>
      </c>
    </row>
    <row r="11" spans="1:49" ht="14.25" x14ac:dyDescent="0.15">
      <c r="A11" s="180" t="s">
        <v>140</v>
      </c>
      <c r="B11" s="93">
        <v>9</v>
      </c>
      <c r="C11" s="73">
        <v>23</v>
      </c>
      <c r="D11" s="93">
        <v>9</v>
      </c>
      <c r="E11" s="73">
        <v>23</v>
      </c>
      <c r="F11" s="22">
        <f t="shared" si="0"/>
        <v>0</v>
      </c>
      <c r="G11" s="33">
        <f t="shared" si="0"/>
        <v>0</v>
      </c>
      <c r="H11" s="93">
        <v>9</v>
      </c>
      <c r="I11" s="73">
        <v>23</v>
      </c>
      <c r="J11" s="22">
        <f t="shared" si="1"/>
        <v>0</v>
      </c>
      <c r="K11" s="34">
        <f t="shared" si="1"/>
        <v>0</v>
      </c>
      <c r="L11" s="161">
        <f t="shared" si="2"/>
        <v>0</v>
      </c>
      <c r="M11" s="35">
        <f t="shared" si="3"/>
        <v>1.5818431911966989E-2</v>
      </c>
      <c r="N11" s="162">
        <v>1</v>
      </c>
    </row>
    <row r="12" spans="1:49" ht="14.25" x14ac:dyDescent="0.15">
      <c r="A12" s="179" t="s">
        <v>141</v>
      </c>
      <c r="B12" s="93">
        <v>6</v>
      </c>
      <c r="C12" s="73">
        <v>6</v>
      </c>
      <c r="D12" s="93">
        <v>6</v>
      </c>
      <c r="E12" s="73">
        <v>6</v>
      </c>
      <c r="F12" s="22">
        <f t="shared" si="0"/>
        <v>0</v>
      </c>
      <c r="G12" s="33">
        <f t="shared" si="0"/>
        <v>0</v>
      </c>
      <c r="H12" s="93">
        <v>2</v>
      </c>
      <c r="I12" s="73">
        <v>2</v>
      </c>
      <c r="J12" s="22">
        <f t="shared" si="1"/>
        <v>4</v>
      </c>
      <c r="K12" s="34">
        <f t="shared" si="1"/>
        <v>4</v>
      </c>
      <c r="L12" s="161">
        <f t="shared" si="2"/>
        <v>2</v>
      </c>
      <c r="M12" s="35">
        <f t="shared" si="3"/>
        <v>4.1265474552957355E-3</v>
      </c>
      <c r="N12" s="162">
        <v>1</v>
      </c>
    </row>
    <row r="13" spans="1:49" ht="14.25" x14ac:dyDescent="0.15">
      <c r="A13" s="179" t="s">
        <v>142</v>
      </c>
      <c r="B13" s="22"/>
      <c r="C13" s="73"/>
      <c r="D13" s="22"/>
      <c r="E13" s="73"/>
      <c r="F13" s="22">
        <f t="shared" si="0"/>
        <v>0</v>
      </c>
      <c r="G13" s="36">
        <f t="shared" si="0"/>
        <v>0</v>
      </c>
      <c r="H13" s="22"/>
      <c r="I13" s="73"/>
      <c r="J13" s="22">
        <f t="shared" si="1"/>
        <v>0</v>
      </c>
      <c r="K13" s="34">
        <f t="shared" si="1"/>
        <v>0</v>
      </c>
      <c r="L13" s="161">
        <f t="shared" si="2"/>
        <v>0</v>
      </c>
      <c r="M13" s="35">
        <f t="shared" si="3"/>
        <v>0</v>
      </c>
      <c r="N13" s="162">
        <v>4</v>
      </c>
    </row>
    <row r="14" spans="1:49" ht="14.25" x14ac:dyDescent="0.15">
      <c r="A14" s="179" t="s">
        <v>143</v>
      </c>
      <c r="B14" s="22">
        <v>6</v>
      </c>
      <c r="C14" s="73">
        <v>10</v>
      </c>
      <c r="D14" s="22">
        <v>5</v>
      </c>
      <c r="E14" s="73">
        <v>9</v>
      </c>
      <c r="F14" s="22">
        <f t="shared" si="0"/>
        <v>1</v>
      </c>
      <c r="G14" s="33">
        <f t="shared" si="0"/>
        <v>1</v>
      </c>
      <c r="H14" s="22">
        <v>4</v>
      </c>
      <c r="I14" s="73">
        <v>6</v>
      </c>
      <c r="J14" s="22">
        <f t="shared" si="1"/>
        <v>2</v>
      </c>
      <c r="K14" s="34">
        <f t="shared" si="1"/>
        <v>4</v>
      </c>
      <c r="L14" s="161">
        <f t="shared" si="2"/>
        <v>0.66666666666666663</v>
      </c>
      <c r="M14" s="35">
        <f t="shared" si="3"/>
        <v>6.8775790921595595E-3</v>
      </c>
      <c r="N14" s="162">
        <v>1</v>
      </c>
    </row>
    <row r="15" spans="1:49" ht="14.25" x14ac:dyDescent="0.15">
      <c r="A15" s="179" t="s">
        <v>144</v>
      </c>
      <c r="B15" s="93">
        <v>210</v>
      </c>
      <c r="C15" s="73">
        <v>254</v>
      </c>
      <c r="D15" s="93">
        <v>209</v>
      </c>
      <c r="E15" s="73">
        <v>253</v>
      </c>
      <c r="F15" s="22">
        <f t="shared" si="0"/>
        <v>1</v>
      </c>
      <c r="G15" s="33">
        <f t="shared" si="0"/>
        <v>1</v>
      </c>
      <c r="H15" s="93">
        <v>191</v>
      </c>
      <c r="I15" s="73">
        <v>231</v>
      </c>
      <c r="J15" s="22">
        <f t="shared" si="1"/>
        <v>19</v>
      </c>
      <c r="K15" s="34">
        <f t="shared" si="1"/>
        <v>23</v>
      </c>
      <c r="L15" s="161">
        <f t="shared" si="2"/>
        <v>9.9567099567099568E-2</v>
      </c>
      <c r="M15" s="35">
        <f t="shared" si="3"/>
        <v>0.17469050894085281</v>
      </c>
      <c r="N15" s="162">
        <v>1</v>
      </c>
    </row>
    <row r="16" spans="1:49" ht="14.25" x14ac:dyDescent="0.15">
      <c r="A16" s="179" t="s">
        <v>73</v>
      </c>
      <c r="B16" s="93">
        <v>88</v>
      </c>
      <c r="C16" s="73">
        <v>91</v>
      </c>
      <c r="D16" s="93">
        <v>93</v>
      </c>
      <c r="E16" s="73">
        <v>97</v>
      </c>
      <c r="F16" s="22">
        <f t="shared" si="0"/>
        <v>-5</v>
      </c>
      <c r="G16" s="33">
        <f t="shared" si="0"/>
        <v>-6</v>
      </c>
      <c r="H16" s="93">
        <v>102</v>
      </c>
      <c r="I16" s="73">
        <v>106</v>
      </c>
      <c r="J16" s="22">
        <f t="shared" si="1"/>
        <v>-14</v>
      </c>
      <c r="K16" s="34">
        <f t="shared" si="1"/>
        <v>-15</v>
      </c>
      <c r="L16" s="161">
        <f t="shared" si="2"/>
        <v>-0.14150943396226415</v>
      </c>
      <c r="M16" s="35">
        <f t="shared" si="3"/>
        <v>6.2585969738651992E-2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6.8775790921595599E-4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22">
        <f t="shared" si="1"/>
        <v>0</v>
      </c>
      <c r="K19" s="34">
        <f t="shared" si="1"/>
        <v>0</v>
      </c>
      <c r="L19" s="161">
        <f t="shared" si="2"/>
        <v>0</v>
      </c>
      <c r="M19" s="108">
        <f t="shared" si="3"/>
        <v>1.375515818431912E-3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/>
      <c r="I20" s="73"/>
      <c r="J20" s="22">
        <f t="shared" ref="J20:K55" si="4">B20-H20</f>
        <v>0</v>
      </c>
      <c r="K20" s="34">
        <f t="shared" si="4"/>
        <v>0</v>
      </c>
      <c r="L20" s="161">
        <f t="shared" si="2"/>
        <v>0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6.8775790921595599E-4</v>
      </c>
      <c r="N21" s="162">
        <v>3</v>
      </c>
    </row>
    <row r="22" spans="1:14" ht="14.25" x14ac:dyDescent="0.15">
      <c r="A22" s="179" t="s">
        <v>150</v>
      </c>
      <c r="B22" s="93">
        <v>15</v>
      </c>
      <c r="C22" s="73">
        <v>15</v>
      </c>
      <c r="D22" s="93">
        <v>15</v>
      </c>
      <c r="E22" s="73">
        <v>15</v>
      </c>
      <c r="F22" s="37">
        <f t="shared" si="0"/>
        <v>0</v>
      </c>
      <c r="G22" s="33">
        <f t="shared" si="0"/>
        <v>0</v>
      </c>
      <c r="H22" s="93">
        <v>8</v>
      </c>
      <c r="I22" s="73">
        <v>8</v>
      </c>
      <c r="J22" s="22">
        <f t="shared" si="4"/>
        <v>7</v>
      </c>
      <c r="K22" s="34">
        <f t="shared" si="4"/>
        <v>7</v>
      </c>
      <c r="L22" s="161">
        <f t="shared" si="2"/>
        <v>0.875</v>
      </c>
      <c r="M22" s="39">
        <f t="shared" si="3"/>
        <v>1.0316368638239339E-2</v>
      </c>
      <c r="N22" s="162">
        <v>1</v>
      </c>
    </row>
    <row r="23" spans="1:14" ht="14.25" x14ac:dyDescent="0.15">
      <c r="A23" s="181" t="s">
        <v>151</v>
      </c>
      <c r="B23" s="22">
        <v>68</v>
      </c>
      <c r="C23" s="73">
        <v>68</v>
      </c>
      <c r="D23" s="22">
        <v>66</v>
      </c>
      <c r="E23" s="73">
        <v>66</v>
      </c>
      <c r="F23" s="37">
        <f t="shared" si="0"/>
        <v>2</v>
      </c>
      <c r="G23" s="40">
        <f t="shared" si="0"/>
        <v>2</v>
      </c>
      <c r="H23" s="22">
        <v>49</v>
      </c>
      <c r="I23" s="73">
        <v>49</v>
      </c>
      <c r="J23" s="22">
        <f t="shared" si="4"/>
        <v>19</v>
      </c>
      <c r="K23" s="34">
        <f t="shared" si="4"/>
        <v>19</v>
      </c>
      <c r="L23" s="161">
        <f t="shared" si="2"/>
        <v>0.38775510204081631</v>
      </c>
      <c r="M23" s="39">
        <f t="shared" si="3"/>
        <v>4.676753782668501E-2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6.8775790921595599E-4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6.8775790921595599E-4</v>
      </c>
      <c r="N26" s="162">
        <v>4</v>
      </c>
    </row>
    <row r="27" spans="1:14" ht="14.25" x14ac:dyDescent="0.15">
      <c r="A27" s="179" t="s">
        <v>154</v>
      </c>
      <c r="B27" s="22">
        <v>5</v>
      </c>
      <c r="C27" s="73">
        <v>5</v>
      </c>
      <c r="D27" s="22">
        <v>5</v>
      </c>
      <c r="E27" s="73">
        <v>5</v>
      </c>
      <c r="F27" s="22">
        <f t="shared" si="0"/>
        <v>0</v>
      </c>
      <c r="G27" s="33">
        <f t="shared" si="0"/>
        <v>0</v>
      </c>
      <c r="H27" s="22">
        <v>6</v>
      </c>
      <c r="I27" s="73">
        <v>6</v>
      </c>
      <c r="J27" s="22">
        <f t="shared" si="4"/>
        <v>-1</v>
      </c>
      <c r="K27" s="34">
        <f t="shared" si="4"/>
        <v>-1</v>
      </c>
      <c r="L27" s="161">
        <f t="shared" si="2"/>
        <v>-0.16666666666666666</v>
      </c>
      <c r="M27" s="35">
        <f t="shared" si="3"/>
        <v>3.4387895460797797E-3</v>
      </c>
      <c r="N27" s="162">
        <v>1</v>
      </c>
    </row>
    <row r="28" spans="1:14" ht="14.25" x14ac:dyDescent="0.15">
      <c r="A28" s="179" t="s">
        <v>155</v>
      </c>
      <c r="B28" s="93">
        <v>109</v>
      </c>
      <c r="C28" s="109">
        <v>122</v>
      </c>
      <c r="D28" s="93">
        <v>109</v>
      </c>
      <c r="E28" s="109">
        <v>122</v>
      </c>
      <c r="F28" s="93">
        <f t="shared" si="0"/>
        <v>0</v>
      </c>
      <c r="G28" s="105">
        <f t="shared" si="0"/>
        <v>0</v>
      </c>
      <c r="H28" s="93">
        <v>108</v>
      </c>
      <c r="I28" s="109">
        <v>121</v>
      </c>
      <c r="J28" s="22">
        <f t="shared" si="4"/>
        <v>1</v>
      </c>
      <c r="K28" s="34">
        <f t="shared" si="4"/>
        <v>1</v>
      </c>
      <c r="L28" s="161">
        <f t="shared" si="2"/>
        <v>8.2644628099173556E-3</v>
      </c>
      <c r="M28" s="108">
        <f t="shared" si="3"/>
        <v>8.3906464924346627E-2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5</v>
      </c>
      <c r="I29" s="73">
        <v>5</v>
      </c>
      <c r="J29" s="22">
        <f t="shared" si="4"/>
        <v>0</v>
      </c>
      <c r="K29" s="34">
        <f t="shared" si="4"/>
        <v>0</v>
      </c>
      <c r="L29" s="161">
        <f t="shared" si="2"/>
        <v>0</v>
      </c>
      <c r="M29" s="35">
        <f t="shared" si="3"/>
        <v>3.4387895460797797E-3</v>
      </c>
      <c r="N29" s="162">
        <v>1</v>
      </c>
    </row>
    <row r="30" spans="1:14" ht="14.25" x14ac:dyDescent="0.15">
      <c r="A30" s="179" t="s">
        <v>157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>
        <v>2</v>
      </c>
      <c r="I30" s="73">
        <v>2</v>
      </c>
      <c r="J30" s="22">
        <f t="shared" si="4"/>
        <v>-2</v>
      </c>
      <c r="K30" s="34">
        <f t="shared" si="4"/>
        <v>-2</v>
      </c>
      <c r="L30" s="161">
        <f t="shared" si="2"/>
        <v>-1</v>
      </c>
      <c r="M30" s="35">
        <f t="shared" si="3"/>
        <v>0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22">
        <f t="shared" si="4"/>
        <v>0</v>
      </c>
      <c r="K31" s="34">
        <f t="shared" si="4"/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5</v>
      </c>
      <c r="C32" s="73">
        <v>10</v>
      </c>
      <c r="D32" s="93">
        <v>6</v>
      </c>
      <c r="E32" s="73">
        <v>11</v>
      </c>
      <c r="F32" s="22">
        <f t="shared" si="0"/>
        <v>-1</v>
      </c>
      <c r="G32" s="33">
        <f t="shared" si="0"/>
        <v>-1</v>
      </c>
      <c r="H32" s="93">
        <v>6</v>
      </c>
      <c r="I32" s="73">
        <v>17</v>
      </c>
      <c r="J32" s="22">
        <f t="shared" si="4"/>
        <v>-1</v>
      </c>
      <c r="K32" s="34">
        <f t="shared" si="4"/>
        <v>-7</v>
      </c>
      <c r="L32" s="161">
        <f t="shared" si="2"/>
        <v>-0.41176470588235292</v>
      </c>
      <c r="M32" s="35">
        <f t="shared" si="3"/>
        <v>6.8775790921595595E-3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1</v>
      </c>
      <c r="I33" s="73">
        <v>1</v>
      </c>
      <c r="J33" s="22">
        <f t="shared" si="4"/>
        <v>0</v>
      </c>
      <c r="K33" s="34">
        <f t="shared" si="4"/>
        <v>0</v>
      </c>
      <c r="L33" s="161">
        <f t="shared" si="2"/>
        <v>0</v>
      </c>
      <c r="M33" s="35">
        <f t="shared" si="3"/>
        <v>6.8775790921595599E-4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5">B34-D34</f>
        <v>0</v>
      </c>
      <c r="G34" s="36">
        <f t="shared" si="5"/>
        <v>0</v>
      </c>
      <c r="H34" s="93"/>
      <c r="I34" s="73"/>
      <c r="J34" s="22">
        <f t="shared" si="4"/>
        <v>0</v>
      </c>
      <c r="K34" s="34">
        <f t="shared" si="4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24</v>
      </c>
      <c r="C35" s="73">
        <v>38</v>
      </c>
      <c r="D35" s="93">
        <v>25</v>
      </c>
      <c r="E35" s="73">
        <v>39</v>
      </c>
      <c r="F35" s="22">
        <f t="shared" si="5"/>
        <v>-1</v>
      </c>
      <c r="G35" s="36">
        <f t="shared" si="5"/>
        <v>-1</v>
      </c>
      <c r="H35" s="93">
        <v>22</v>
      </c>
      <c r="I35" s="73">
        <v>32</v>
      </c>
      <c r="J35" s="22">
        <f t="shared" si="4"/>
        <v>2</v>
      </c>
      <c r="K35" s="34">
        <f t="shared" si="4"/>
        <v>6</v>
      </c>
      <c r="L35" s="161">
        <f t="shared" si="2"/>
        <v>0.1875</v>
      </c>
      <c r="M35" s="35">
        <f t="shared" si="3"/>
        <v>2.6134800550206328E-2</v>
      </c>
      <c r="N35" s="162">
        <v>1</v>
      </c>
    </row>
    <row r="36" spans="1:14" ht="14.25" x14ac:dyDescent="0.15">
      <c r="A36" s="179" t="s">
        <v>163</v>
      </c>
      <c r="B36" s="93">
        <v>0</v>
      </c>
      <c r="C36" s="73">
        <v>4</v>
      </c>
      <c r="D36" s="93">
        <v>0</v>
      </c>
      <c r="E36" s="73">
        <v>4</v>
      </c>
      <c r="F36" s="22">
        <f t="shared" si="5"/>
        <v>0</v>
      </c>
      <c r="G36" s="36">
        <f t="shared" si="5"/>
        <v>0</v>
      </c>
      <c r="H36" s="93"/>
      <c r="I36" s="73">
        <v>4</v>
      </c>
      <c r="J36" s="22">
        <f t="shared" si="4"/>
        <v>0</v>
      </c>
      <c r="K36" s="34">
        <f t="shared" si="4"/>
        <v>0</v>
      </c>
      <c r="L36" s="161">
        <f t="shared" si="2"/>
        <v>0</v>
      </c>
      <c r="M36" s="35">
        <f t="shared" si="3"/>
        <v>2.751031636863824E-3</v>
      </c>
      <c r="N36" s="162">
        <v>5</v>
      </c>
    </row>
    <row r="37" spans="1:14" ht="14.25" x14ac:dyDescent="0.15">
      <c r="A37" s="179" t="s">
        <v>164</v>
      </c>
      <c r="B37" s="22">
        <v>2</v>
      </c>
      <c r="C37" s="73">
        <v>2</v>
      </c>
      <c r="D37" s="22">
        <v>2</v>
      </c>
      <c r="E37" s="73">
        <v>2</v>
      </c>
      <c r="F37" s="22">
        <f t="shared" si="5"/>
        <v>0</v>
      </c>
      <c r="G37" s="36">
        <f t="shared" si="5"/>
        <v>0</v>
      </c>
      <c r="H37" s="22">
        <v>1</v>
      </c>
      <c r="I37" s="73">
        <v>1</v>
      </c>
      <c r="J37" s="22">
        <f t="shared" si="4"/>
        <v>1</v>
      </c>
      <c r="K37" s="34">
        <f t="shared" si="4"/>
        <v>1</v>
      </c>
      <c r="L37" s="161">
        <f t="shared" si="2"/>
        <v>1</v>
      </c>
      <c r="M37" s="35">
        <f t="shared" si="3"/>
        <v>1.375515818431912E-3</v>
      </c>
      <c r="N37" s="162">
        <v>5</v>
      </c>
    </row>
    <row r="38" spans="1:14" ht="14.25" x14ac:dyDescent="0.15">
      <c r="A38" s="182" t="s">
        <v>165</v>
      </c>
      <c r="B38" s="93">
        <v>279</v>
      </c>
      <c r="C38" s="72">
        <v>341</v>
      </c>
      <c r="D38" s="93">
        <v>273</v>
      </c>
      <c r="E38" s="72">
        <v>333</v>
      </c>
      <c r="F38" s="22">
        <f t="shared" si="5"/>
        <v>6</v>
      </c>
      <c r="G38" s="36">
        <f t="shared" si="5"/>
        <v>8</v>
      </c>
      <c r="H38" s="93">
        <v>262</v>
      </c>
      <c r="I38" s="72">
        <v>314</v>
      </c>
      <c r="J38" s="22">
        <f t="shared" si="4"/>
        <v>17</v>
      </c>
      <c r="K38" s="34">
        <f t="shared" si="4"/>
        <v>27</v>
      </c>
      <c r="L38" s="161">
        <f t="shared" si="2"/>
        <v>8.598726114649681E-2</v>
      </c>
      <c r="M38" s="35">
        <f t="shared" si="3"/>
        <v>0.234525447042641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5"/>
        <v>0</v>
      </c>
      <c r="G39" s="36">
        <f t="shared" si="5"/>
        <v>0</v>
      </c>
      <c r="H39" s="22"/>
      <c r="I39" s="73"/>
      <c r="J39" s="22">
        <f t="shared" si="4"/>
        <v>0</v>
      </c>
      <c r="K39" s="34">
        <f t="shared" si="4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5"/>
        <v>0</v>
      </c>
      <c r="G40" s="36">
        <f t="shared" si="5"/>
        <v>0</v>
      </c>
      <c r="H40" s="93">
        <v>1</v>
      </c>
      <c r="I40" s="73">
        <v>1</v>
      </c>
      <c r="J40" s="22">
        <f t="shared" si="4"/>
        <v>0</v>
      </c>
      <c r="K40" s="34">
        <f t="shared" si="4"/>
        <v>0</v>
      </c>
      <c r="L40" s="161">
        <f t="shared" si="2"/>
        <v>0</v>
      </c>
      <c r="M40" s="35">
        <f t="shared" si="3"/>
        <v>6.8775790921595599E-4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5"/>
        <v>0</v>
      </c>
      <c r="G41" s="36">
        <f t="shared" si="5"/>
        <v>0</v>
      </c>
      <c r="H41" s="93"/>
      <c r="I41" s="73"/>
      <c r="J41" s="22">
        <f t="shared" si="4"/>
        <v>0</v>
      </c>
      <c r="K41" s="34">
        <f t="shared" si="4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/>
      <c r="C42" s="73"/>
      <c r="D42" s="22"/>
      <c r="E42" s="73"/>
      <c r="F42" s="22">
        <f t="shared" si="5"/>
        <v>0</v>
      </c>
      <c r="G42" s="36">
        <f t="shared" si="5"/>
        <v>0</v>
      </c>
      <c r="H42" s="22"/>
      <c r="I42" s="73"/>
      <c r="J42" s="22">
        <f t="shared" si="4"/>
        <v>0</v>
      </c>
      <c r="K42" s="34">
        <f t="shared" si="4"/>
        <v>0</v>
      </c>
      <c r="L42" s="161">
        <f t="shared" si="2"/>
        <v>0</v>
      </c>
      <c r="M42" s="35">
        <f t="shared" si="3"/>
        <v>0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5"/>
        <v>0</v>
      </c>
      <c r="G43" s="33">
        <f t="shared" si="5"/>
        <v>0</v>
      </c>
      <c r="H43" s="93">
        <v>1</v>
      </c>
      <c r="I43" s="72">
        <v>1</v>
      </c>
      <c r="J43" s="22">
        <f t="shared" si="4"/>
        <v>0</v>
      </c>
      <c r="K43" s="34">
        <f t="shared" si="4"/>
        <v>0</v>
      </c>
      <c r="L43" s="161">
        <f t="shared" si="2"/>
        <v>0</v>
      </c>
      <c r="M43" s="35">
        <f t="shared" si="3"/>
        <v>6.8775790921595599E-4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5"/>
        <v>0</v>
      </c>
      <c r="G44" s="33">
        <f t="shared" si="5"/>
        <v>0</v>
      </c>
      <c r="H44" s="22"/>
      <c r="I44" s="72"/>
      <c r="J44" s="22">
        <f t="shared" si="4"/>
        <v>0</v>
      </c>
      <c r="K44" s="34">
        <f t="shared" si="4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5"/>
        <v>0</v>
      </c>
      <c r="G45" s="33">
        <f t="shared" si="5"/>
        <v>0</v>
      </c>
      <c r="H45" s="22"/>
      <c r="I45" s="72"/>
      <c r="J45" s="22">
        <f t="shared" si="4"/>
        <v>0</v>
      </c>
      <c r="K45" s="34">
        <f t="shared" si="4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22</v>
      </c>
      <c r="C46" s="72">
        <v>24</v>
      </c>
      <c r="D46" s="22">
        <v>20</v>
      </c>
      <c r="E46" s="72">
        <v>22</v>
      </c>
      <c r="F46" s="77">
        <f t="shared" si="5"/>
        <v>2</v>
      </c>
      <c r="G46" s="33">
        <f t="shared" si="5"/>
        <v>2</v>
      </c>
      <c r="H46" s="22">
        <v>25</v>
      </c>
      <c r="I46" s="72">
        <v>27</v>
      </c>
      <c r="J46" s="22">
        <f t="shared" si="4"/>
        <v>-3</v>
      </c>
      <c r="K46" s="34">
        <f t="shared" si="4"/>
        <v>-3</v>
      </c>
      <c r="L46" s="161">
        <f t="shared" si="2"/>
        <v>-0.1111111111111111</v>
      </c>
      <c r="M46" s="35">
        <f t="shared" si="3"/>
        <v>1.6506189821182942E-2</v>
      </c>
      <c r="N46" s="162">
        <v>1</v>
      </c>
    </row>
    <row r="47" spans="1:14" ht="14.25" x14ac:dyDescent="0.15">
      <c r="A47" s="184" t="s">
        <v>173</v>
      </c>
      <c r="B47" s="22"/>
      <c r="C47" s="72"/>
      <c r="D47" s="22"/>
      <c r="E47" s="72"/>
      <c r="F47" s="79">
        <f t="shared" si="5"/>
        <v>0</v>
      </c>
      <c r="G47" s="30">
        <f t="shared" si="5"/>
        <v>0</v>
      </c>
      <c r="H47" s="22">
        <v>1</v>
      </c>
      <c r="I47" s="72">
        <v>1</v>
      </c>
      <c r="J47" s="22">
        <f t="shared" si="4"/>
        <v>-1</v>
      </c>
      <c r="K47" s="34">
        <f t="shared" si="4"/>
        <v>-1</v>
      </c>
      <c r="L47" s="161">
        <f t="shared" si="2"/>
        <v>-1</v>
      </c>
      <c r="M47" s="35">
        <f t="shared" si="3"/>
        <v>0</v>
      </c>
      <c r="N47" s="162">
        <v>3</v>
      </c>
    </row>
    <row r="48" spans="1:14" ht="14.25" x14ac:dyDescent="0.15">
      <c r="A48" s="179" t="s">
        <v>174</v>
      </c>
      <c r="B48" s="22">
        <v>5</v>
      </c>
      <c r="C48" s="73">
        <v>5</v>
      </c>
      <c r="D48" s="22">
        <v>5</v>
      </c>
      <c r="E48" s="73">
        <v>5</v>
      </c>
      <c r="F48" s="77">
        <f t="shared" si="5"/>
        <v>0</v>
      </c>
      <c r="G48" s="33">
        <f t="shared" si="5"/>
        <v>0</v>
      </c>
      <c r="H48" s="22">
        <v>6</v>
      </c>
      <c r="I48" s="73">
        <v>6</v>
      </c>
      <c r="J48" s="22">
        <f t="shared" si="4"/>
        <v>-1</v>
      </c>
      <c r="K48" s="34">
        <f t="shared" si="4"/>
        <v>-1</v>
      </c>
      <c r="L48" s="161">
        <f t="shared" si="2"/>
        <v>-0.16666666666666666</v>
      </c>
      <c r="M48" s="35">
        <f t="shared" si="3"/>
        <v>3.4387895460797797E-3</v>
      </c>
      <c r="N48" s="162">
        <v>2</v>
      </c>
    </row>
    <row r="49" spans="1:14" ht="14.25" x14ac:dyDescent="0.15">
      <c r="A49" s="179" t="s">
        <v>175</v>
      </c>
      <c r="B49" s="22">
        <v>20</v>
      </c>
      <c r="C49" s="73">
        <v>27</v>
      </c>
      <c r="D49" s="22">
        <v>19</v>
      </c>
      <c r="E49" s="73">
        <v>26</v>
      </c>
      <c r="F49" s="77">
        <f t="shared" si="5"/>
        <v>1</v>
      </c>
      <c r="G49" s="33">
        <f t="shared" si="5"/>
        <v>1</v>
      </c>
      <c r="H49" s="22">
        <v>19</v>
      </c>
      <c r="I49" s="73">
        <v>26</v>
      </c>
      <c r="J49" s="22">
        <f t="shared" si="4"/>
        <v>1</v>
      </c>
      <c r="K49" s="34">
        <f t="shared" si="4"/>
        <v>1</v>
      </c>
      <c r="L49" s="161">
        <f t="shared" si="2"/>
        <v>3.8461538461538464E-2</v>
      </c>
      <c r="M49" s="35">
        <f t="shared" si="3"/>
        <v>1.8569463548830812E-2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5"/>
        <v>0</v>
      </c>
      <c r="G50" s="33">
        <f t="shared" si="5"/>
        <v>0</v>
      </c>
      <c r="H50" s="22"/>
      <c r="I50" s="73"/>
      <c r="J50" s="22">
        <f t="shared" si="4"/>
        <v>0</v>
      </c>
      <c r="K50" s="34">
        <f t="shared" si="4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/>
      <c r="C51" s="73"/>
      <c r="D51" s="22"/>
      <c r="E51" s="73"/>
      <c r="F51" s="77">
        <f t="shared" si="5"/>
        <v>0</v>
      </c>
      <c r="G51" s="33">
        <f t="shared" si="5"/>
        <v>0</v>
      </c>
      <c r="H51" s="22"/>
      <c r="I51" s="73"/>
      <c r="J51" s="22">
        <f t="shared" si="4"/>
        <v>0</v>
      </c>
      <c r="K51" s="34">
        <f t="shared" si="4"/>
        <v>0</v>
      </c>
      <c r="L51" s="161">
        <f t="shared" si="2"/>
        <v>0</v>
      </c>
      <c r="M51" s="35">
        <f t="shared" si="3"/>
        <v>0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5"/>
        <v>0</v>
      </c>
      <c r="G52" s="33">
        <f t="shared" si="5"/>
        <v>0</v>
      </c>
      <c r="H52" s="22">
        <v>1</v>
      </c>
      <c r="I52" s="73">
        <v>1</v>
      </c>
      <c r="J52" s="22">
        <f t="shared" si="4"/>
        <v>0</v>
      </c>
      <c r="K52" s="34">
        <f t="shared" si="4"/>
        <v>0</v>
      </c>
      <c r="L52" s="161">
        <f t="shared" si="2"/>
        <v>0</v>
      </c>
      <c r="M52" s="35">
        <f t="shared" si="3"/>
        <v>6.8775790921595599E-4</v>
      </c>
      <c r="N52" s="162">
        <v>5</v>
      </c>
    </row>
    <row r="53" spans="1:14" ht="14.25" x14ac:dyDescent="0.15">
      <c r="A53" s="179" t="s">
        <v>178</v>
      </c>
      <c r="B53" s="22">
        <v>148</v>
      </c>
      <c r="C53" s="73">
        <v>165</v>
      </c>
      <c r="D53" s="22">
        <v>143</v>
      </c>
      <c r="E53" s="73">
        <v>160</v>
      </c>
      <c r="F53" s="77">
        <f t="shared" si="5"/>
        <v>5</v>
      </c>
      <c r="G53" s="33">
        <f t="shared" si="5"/>
        <v>5</v>
      </c>
      <c r="H53" s="22">
        <v>136</v>
      </c>
      <c r="I53" s="73">
        <v>149</v>
      </c>
      <c r="J53" s="22">
        <f t="shared" si="4"/>
        <v>12</v>
      </c>
      <c r="K53" s="34">
        <f t="shared" si="4"/>
        <v>16</v>
      </c>
      <c r="L53" s="161">
        <f t="shared" si="2"/>
        <v>0.10738255033557047</v>
      </c>
      <c r="M53" s="35">
        <f t="shared" si="3"/>
        <v>0.11348005502063274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1</v>
      </c>
      <c r="D54" s="42">
        <v>1</v>
      </c>
      <c r="E54" s="189">
        <v>1</v>
      </c>
      <c r="F54" s="77">
        <f t="shared" si="5"/>
        <v>0</v>
      </c>
      <c r="G54" s="33">
        <f t="shared" si="5"/>
        <v>0</v>
      </c>
      <c r="H54" s="42">
        <v>1</v>
      </c>
      <c r="I54" s="189">
        <v>1</v>
      </c>
      <c r="J54" s="37">
        <f t="shared" si="4"/>
        <v>0</v>
      </c>
      <c r="K54" s="38">
        <f t="shared" si="4"/>
        <v>0</v>
      </c>
      <c r="L54" s="191">
        <f t="shared" si="2"/>
        <v>0</v>
      </c>
      <c r="M54" s="39">
        <f t="shared" si="3"/>
        <v>6.8775790921595599E-4</v>
      </c>
      <c r="N54" s="192">
        <v>0</v>
      </c>
    </row>
    <row r="55" spans="1:14" ht="15" thickBot="1" x14ac:dyDescent="0.2">
      <c r="A55" s="193" t="s">
        <v>53</v>
      </c>
      <c r="B55" s="226">
        <f>SUM(B4:B54)</f>
        <v>1178</v>
      </c>
      <c r="C55" s="225">
        <f>SUM(C4:C54)</f>
        <v>1454</v>
      </c>
      <c r="D55" s="43">
        <f>SUM(D4:D54)</f>
        <v>1169</v>
      </c>
      <c r="E55" s="75">
        <f>SUM(E4:E54)</f>
        <v>1445</v>
      </c>
      <c r="F55" s="44">
        <f t="shared" si="5"/>
        <v>9</v>
      </c>
      <c r="G55" s="146">
        <f t="shared" si="5"/>
        <v>9</v>
      </c>
      <c r="H55" s="227">
        <f>SUM(H4:H54)</f>
        <v>1111</v>
      </c>
      <c r="I55" s="229">
        <f>SUM(I4:I54)</f>
        <v>1370</v>
      </c>
      <c r="J55" s="44">
        <f t="shared" si="4"/>
        <v>67</v>
      </c>
      <c r="K55" s="146">
        <f t="shared" si="4"/>
        <v>84</v>
      </c>
      <c r="L55" s="228">
        <f>IF(ISERROR(#REF!/#REF!),0,#REF!/#REF!)</f>
        <v>0</v>
      </c>
      <c r="M55" s="195">
        <f t="shared" si="3"/>
        <v>1</v>
      </c>
      <c r="N55" s="7"/>
    </row>
    <row r="56" spans="1:14" ht="12.75" customHeight="1" x14ac:dyDescent="0.15">
      <c r="A56" s="222"/>
      <c r="B56" s="223"/>
      <c r="M56" s="196"/>
    </row>
    <row r="57" spans="1:14" ht="14.25" x14ac:dyDescent="0.15">
      <c r="A57" s="222"/>
      <c r="B57" s="223"/>
    </row>
    <row r="58" spans="1:14" ht="14.25" x14ac:dyDescent="0.15">
      <c r="A58" s="222"/>
      <c r="B58" s="223"/>
    </row>
    <row r="59" spans="1:14" ht="14.25" x14ac:dyDescent="0.15">
      <c r="A59" s="222"/>
      <c r="B59" s="223"/>
    </row>
    <row r="60" spans="1:14" ht="14.25" x14ac:dyDescent="0.15">
      <c r="A60" s="222"/>
      <c r="B60" s="223"/>
    </row>
    <row r="61" spans="1:14" ht="14.25" x14ac:dyDescent="0.15">
      <c r="A61" s="222"/>
      <c r="B61" s="223"/>
    </row>
    <row r="62" spans="1:14" ht="14.25" x14ac:dyDescent="0.15">
      <c r="A62" s="222"/>
      <c r="B62" s="223"/>
    </row>
    <row r="63" spans="1:14" ht="14.25" x14ac:dyDescent="0.15">
      <c r="A63" s="222"/>
      <c r="B63" s="223"/>
    </row>
    <row r="64" spans="1:14" ht="14.25" x14ac:dyDescent="0.15">
      <c r="A64" s="222"/>
      <c r="B64" s="223"/>
    </row>
    <row r="65" spans="1:2" ht="14.25" x14ac:dyDescent="0.15">
      <c r="A65" s="222"/>
      <c r="B65" s="223"/>
    </row>
    <row r="66" spans="1:2" ht="14.25" x14ac:dyDescent="0.15">
      <c r="A66" s="222"/>
      <c r="B66" s="223"/>
    </row>
    <row r="67" spans="1:2" ht="14.25" x14ac:dyDescent="0.15">
      <c r="A67" s="222"/>
      <c r="B67" s="223"/>
    </row>
    <row r="68" spans="1:2" ht="14.25" x14ac:dyDescent="0.15">
      <c r="A68" s="222"/>
      <c r="B68" s="223"/>
    </row>
    <row r="69" spans="1:2" ht="14.25" x14ac:dyDescent="0.15">
      <c r="A69" s="222"/>
      <c r="B69" s="223"/>
    </row>
    <row r="70" spans="1:2" ht="14.25" x14ac:dyDescent="0.15">
      <c r="A70" s="222"/>
      <c r="B70" s="223"/>
    </row>
    <row r="71" spans="1:2" ht="14.25" x14ac:dyDescent="0.15">
      <c r="A71" s="222"/>
      <c r="B71" s="223"/>
    </row>
    <row r="72" spans="1:2" ht="14.25" x14ac:dyDescent="0.15">
      <c r="A72" s="222"/>
      <c r="B72" s="223"/>
    </row>
    <row r="73" spans="1:2" ht="14.25" x14ac:dyDescent="0.15">
      <c r="A73" s="222"/>
      <c r="B73" s="223"/>
    </row>
    <row r="74" spans="1:2" ht="14.25" x14ac:dyDescent="0.15">
      <c r="A74" s="222"/>
      <c r="B74" s="223"/>
    </row>
    <row r="75" spans="1:2" ht="14.25" x14ac:dyDescent="0.15">
      <c r="A75" s="222"/>
      <c r="B75" s="223"/>
    </row>
    <row r="76" spans="1:2" ht="14.25" x14ac:dyDescent="0.15">
      <c r="A76" s="222"/>
      <c r="B76" s="223"/>
    </row>
    <row r="77" spans="1:2" ht="14.25" x14ac:dyDescent="0.15">
      <c r="A77" s="222"/>
      <c r="B77" s="223"/>
    </row>
    <row r="78" spans="1:2" ht="14.25" x14ac:dyDescent="0.15">
      <c r="A78" s="222"/>
      <c r="B78" s="223"/>
    </row>
    <row r="79" spans="1:2" ht="14.25" x14ac:dyDescent="0.15">
      <c r="A79" s="222"/>
      <c r="B79" s="223"/>
    </row>
    <row r="80" spans="1:2" ht="14.25" x14ac:dyDescent="0.15">
      <c r="A80" s="222"/>
      <c r="B80" s="223"/>
    </row>
    <row r="81" spans="1:2" ht="14.25" x14ac:dyDescent="0.15">
      <c r="A81" s="222"/>
      <c r="B81" s="223"/>
    </row>
    <row r="82" spans="1:2" ht="14.25" x14ac:dyDescent="0.15">
      <c r="A82" s="222"/>
      <c r="B82" s="223"/>
    </row>
    <row r="83" spans="1:2" ht="14.25" x14ac:dyDescent="0.15">
      <c r="A83" s="222"/>
      <c r="B83" s="223"/>
    </row>
    <row r="84" spans="1:2" ht="14.25" x14ac:dyDescent="0.15">
      <c r="A84" s="222"/>
      <c r="B84" s="223"/>
    </row>
    <row r="85" spans="1:2" ht="14.25" x14ac:dyDescent="0.15">
      <c r="A85" s="222"/>
      <c r="B85" s="223"/>
    </row>
    <row r="86" spans="1:2" ht="14.25" x14ac:dyDescent="0.15">
      <c r="A86" s="222"/>
      <c r="B86" s="223"/>
    </row>
    <row r="87" spans="1:2" ht="14.25" x14ac:dyDescent="0.15">
      <c r="A87" s="222"/>
      <c r="B87" s="223"/>
    </row>
    <row r="88" spans="1:2" ht="14.25" x14ac:dyDescent="0.15">
      <c r="A88" s="222"/>
      <c r="B88" s="223"/>
    </row>
    <row r="89" spans="1:2" ht="14.25" x14ac:dyDescent="0.15">
      <c r="A89" s="222"/>
      <c r="B89" s="223"/>
    </row>
    <row r="90" spans="1:2" ht="14.25" x14ac:dyDescent="0.15">
      <c r="A90" s="222"/>
      <c r="B90" s="223"/>
    </row>
    <row r="91" spans="1:2" ht="14.25" x14ac:dyDescent="0.15">
      <c r="A91" s="222"/>
      <c r="B91" s="223"/>
    </row>
    <row r="92" spans="1:2" ht="14.25" x14ac:dyDescent="0.15">
      <c r="A92" s="222"/>
      <c r="B92" s="223"/>
    </row>
    <row r="93" spans="1:2" ht="14.25" x14ac:dyDescent="0.15">
      <c r="A93" s="222"/>
      <c r="B93" s="223"/>
    </row>
    <row r="94" spans="1:2" ht="14.25" x14ac:dyDescent="0.15">
      <c r="A94" s="222"/>
      <c r="B94" s="223"/>
    </row>
    <row r="95" spans="1:2" ht="14.25" x14ac:dyDescent="0.15">
      <c r="A95" s="222"/>
      <c r="B95" s="223"/>
    </row>
    <row r="96" spans="1:2" ht="14.25" x14ac:dyDescent="0.15">
      <c r="A96" s="222"/>
      <c r="B96" s="223"/>
    </row>
    <row r="97" spans="1:2" ht="14.25" x14ac:dyDescent="0.15">
      <c r="A97" s="222"/>
      <c r="B97" s="223"/>
    </row>
    <row r="98" spans="1:2" ht="14.25" x14ac:dyDescent="0.15">
      <c r="A98" s="222"/>
      <c r="B98" s="223"/>
    </row>
    <row r="99" spans="1:2" ht="14.25" x14ac:dyDescent="0.15">
      <c r="A99" s="222"/>
      <c r="B99" s="223"/>
    </row>
    <row r="100" spans="1:2" ht="14.25" x14ac:dyDescent="0.15">
      <c r="A100" s="222"/>
      <c r="B100" s="223"/>
    </row>
    <row r="101" spans="1:2" ht="14.25" x14ac:dyDescent="0.15">
      <c r="A101" s="222"/>
      <c r="B101" s="223"/>
    </row>
    <row r="102" spans="1:2" ht="14.25" x14ac:dyDescent="0.15">
      <c r="A102" s="222"/>
      <c r="B102" s="223"/>
    </row>
    <row r="103" spans="1:2" ht="14.25" x14ac:dyDescent="0.15">
      <c r="A103" s="222"/>
      <c r="B103" s="223"/>
    </row>
    <row r="104" spans="1:2" x14ac:dyDescent="0.15">
      <c r="A104" s="224"/>
      <c r="B104" s="224"/>
    </row>
  </sheetData>
  <mergeCells count="33">
    <mergeCell ref="I1:M1"/>
    <mergeCell ref="AG1:AG2"/>
    <mergeCell ref="AH1:AI1"/>
    <mergeCell ref="AJ1:AK1"/>
    <mergeCell ref="AL1:AM1"/>
    <mergeCell ref="AN1:AO1"/>
    <mergeCell ref="Q2:R2"/>
    <mergeCell ref="S2:T2"/>
    <mergeCell ref="U2:V2"/>
    <mergeCell ref="W2:X2"/>
    <mergeCell ref="AP1:AQ1"/>
    <mergeCell ref="AR1:AS1"/>
    <mergeCell ref="AT1:AU1"/>
    <mergeCell ref="AV1:AW1"/>
    <mergeCell ref="B2:C2"/>
    <mergeCell ref="D2:E2"/>
    <mergeCell ref="F2:G2"/>
    <mergeCell ref="H2:I2"/>
    <mergeCell ref="J2:K2"/>
    <mergeCell ref="P2:P3"/>
    <mergeCell ref="Y2:Z2"/>
    <mergeCell ref="AA2:AB2"/>
    <mergeCell ref="AC2:AD2"/>
    <mergeCell ref="AE2:AF2"/>
    <mergeCell ref="AG3:AG4"/>
    <mergeCell ref="AH3:AI3"/>
    <mergeCell ref="AV3:AW3"/>
    <mergeCell ref="AJ3:AK3"/>
    <mergeCell ref="AL3:AM3"/>
    <mergeCell ref="AN3:AO3"/>
    <mergeCell ref="AP3:AQ3"/>
    <mergeCell ref="AR3:AS3"/>
    <mergeCell ref="AT3:AU3"/>
  </mergeCells>
  <phoneticPr fontId="15"/>
  <pageMargins left="0.51181102362204722" right="0.51181102362204722" top="0.55118110236220474" bottom="0.39370078740157483" header="0.31496062992125984" footer="0.31496062992125984"/>
  <pageSetup paperSize="9" scale="97" fitToHeight="0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56"/>
  <sheetViews>
    <sheetView workbookViewId="0">
      <selection activeCell="AI55" sqref="AI55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hidden="1" customWidth="1"/>
    <col min="17" max="32" width="0" hidden="1" customWidth="1"/>
    <col min="33" max="33" width="7.375" customWidth="1"/>
    <col min="34" max="49" width="6.5" customWidth="1"/>
  </cols>
  <sheetData>
    <row r="1" spans="1:49" ht="15" thickBot="1" x14ac:dyDescent="0.2">
      <c r="A1" s="127"/>
      <c r="B1" s="1"/>
      <c r="C1" s="1"/>
      <c r="D1" s="1"/>
      <c r="G1" s="1"/>
      <c r="I1" s="253" t="s">
        <v>192</v>
      </c>
      <c r="J1" s="253"/>
      <c r="K1" s="253"/>
      <c r="L1" s="253"/>
      <c r="M1" s="253"/>
      <c r="AG1" s="254"/>
      <c r="AH1" s="255"/>
      <c r="AI1" s="255"/>
      <c r="AJ1" s="245"/>
      <c r="AK1" s="245"/>
      <c r="AL1" s="255"/>
      <c r="AM1" s="255"/>
      <c r="AN1" s="245"/>
      <c r="AO1" s="245"/>
      <c r="AP1" s="244"/>
      <c r="AQ1" s="244"/>
      <c r="AR1" s="245"/>
      <c r="AS1" s="245"/>
      <c r="AT1" s="246"/>
      <c r="AU1" s="246"/>
      <c r="AV1" s="247"/>
      <c r="AW1" s="247"/>
    </row>
    <row r="2" spans="1:49" ht="13.5" customHeight="1" thickBot="1" x14ac:dyDescent="0.2">
      <c r="A2" s="149"/>
      <c r="B2" s="248">
        <v>45139</v>
      </c>
      <c r="C2" s="249"/>
      <c r="D2" s="248">
        <v>45108</v>
      </c>
      <c r="E2" s="249"/>
      <c r="F2" s="250" t="s">
        <v>3</v>
      </c>
      <c r="G2" s="251"/>
      <c r="H2" s="248">
        <v>44774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40"/>
      <c r="AG2" s="254"/>
      <c r="AH2" s="200"/>
      <c r="AI2" s="201"/>
      <c r="AJ2" s="202"/>
      <c r="AK2" s="203"/>
      <c r="AL2" s="200"/>
      <c r="AM2" s="201"/>
      <c r="AN2" s="202"/>
      <c r="AO2" s="203"/>
      <c r="AP2" s="200"/>
      <c r="AQ2" s="201"/>
      <c r="AR2" s="202"/>
      <c r="AS2" s="203"/>
      <c r="AT2" s="200"/>
      <c r="AU2" s="201"/>
      <c r="AV2" s="204"/>
      <c r="AW2" s="204"/>
    </row>
    <row r="3" spans="1:49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97" t="s">
        <v>23</v>
      </c>
      <c r="AG3" s="241" t="s">
        <v>114</v>
      </c>
      <c r="AH3" s="243" t="s">
        <v>8</v>
      </c>
      <c r="AI3" s="243"/>
      <c r="AJ3" s="232" t="s">
        <v>9</v>
      </c>
      <c r="AK3" s="233"/>
      <c r="AL3" s="234" t="s">
        <v>10</v>
      </c>
      <c r="AM3" s="235"/>
      <c r="AN3" s="232" t="s">
        <v>11</v>
      </c>
      <c r="AO3" s="233"/>
      <c r="AP3" s="236" t="s">
        <v>12</v>
      </c>
      <c r="AQ3" s="233"/>
      <c r="AR3" s="232" t="s">
        <v>13</v>
      </c>
      <c r="AS3" s="237"/>
      <c r="AT3" s="238" t="s">
        <v>14</v>
      </c>
      <c r="AU3" s="239"/>
      <c r="AV3" s="230" t="s">
        <v>15</v>
      </c>
      <c r="AW3" s="231"/>
    </row>
    <row r="4" spans="1:49" ht="15" thickBot="1" x14ac:dyDescent="0.2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3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8" si="1">B4-H4</f>
        <v>0</v>
      </c>
      <c r="K4" s="28">
        <f t="shared" si="1"/>
        <v>0</v>
      </c>
      <c r="L4" s="161">
        <f t="shared" ref="L4:L55" si="2">IF(ISERROR(K4/I4),0,K4/I4)</f>
        <v>0</v>
      </c>
      <c r="M4" s="29">
        <f t="shared" ref="M4:M55" si="3">C4/$C$55</f>
        <v>7.0821529745042496E-4</v>
      </c>
      <c r="N4" s="162">
        <v>1</v>
      </c>
      <c r="P4" s="148" t="s">
        <v>25</v>
      </c>
      <c r="Q4" s="163">
        <v>18</v>
      </c>
      <c r="R4" s="163">
        <v>1125</v>
      </c>
      <c r="S4" s="164">
        <v>6</v>
      </c>
      <c r="T4" s="164">
        <v>14</v>
      </c>
      <c r="U4" s="163">
        <v>2</v>
      </c>
      <c r="V4" s="163">
        <v>2</v>
      </c>
      <c r="W4" s="164">
        <v>2</v>
      </c>
      <c r="X4" s="164">
        <v>26</v>
      </c>
      <c r="Y4" s="163">
        <v>6</v>
      </c>
      <c r="Z4" s="165">
        <v>228</v>
      </c>
      <c r="AA4" s="164">
        <v>2</v>
      </c>
      <c r="AB4" s="166">
        <v>4</v>
      </c>
      <c r="AC4" s="167">
        <f>Q4+S4+U4+W4+Y4+AA4</f>
        <v>36</v>
      </c>
      <c r="AD4" s="168">
        <f>R4+T4+V4+X4+Z4+AB4+1</f>
        <v>1400</v>
      </c>
      <c r="AE4" s="169">
        <v>682</v>
      </c>
      <c r="AF4" s="198">
        <v>718</v>
      </c>
      <c r="AG4" s="242"/>
      <c r="AH4" s="52" t="s">
        <v>21</v>
      </c>
      <c r="AI4" s="153" t="s">
        <v>17</v>
      </c>
      <c r="AJ4" s="53" t="s">
        <v>21</v>
      </c>
      <c r="AK4" s="154" t="s">
        <v>17</v>
      </c>
      <c r="AL4" s="52" t="s">
        <v>21</v>
      </c>
      <c r="AM4" s="153" t="s">
        <v>17</v>
      </c>
      <c r="AN4" s="53" t="s">
        <v>21</v>
      </c>
      <c r="AO4" s="154" t="s">
        <v>17</v>
      </c>
      <c r="AP4" s="52" t="s">
        <v>21</v>
      </c>
      <c r="AQ4" s="153" t="s">
        <v>17</v>
      </c>
      <c r="AR4" s="53" t="s">
        <v>21</v>
      </c>
      <c r="AS4" s="155" t="s">
        <v>17</v>
      </c>
      <c r="AT4" s="156" t="s">
        <v>21</v>
      </c>
      <c r="AU4" s="157" t="s">
        <v>17</v>
      </c>
      <c r="AV4" s="158" t="s">
        <v>22</v>
      </c>
      <c r="AW4" s="159" t="s">
        <v>23</v>
      </c>
    </row>
    <row r="5" spans="1:49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1.4164305949008499E-3</v>
      </c>
      <c r="N5" s="162">
        <v>5</v>
      </c>
      <c r="P5" s="172" t="s">
        <v>19</v>
      </c>
      <c r="Q5" s="59">
        <f>Q4/AC4</f>
        <v>0.5</v>
      </c>
      <c r="R5" s="59">
        <f>R4/AD4</f>
        <v>0.8035714285714286</v>
      </c>
      <c r="S5" s="60">
        <f>S4/AC4</f>
        <v>0.16666666666666666</v>
      </c>
      <c r="T5" s="60">
        <f>T4/AD4</f>
        <v>0.01</v>
      </c>
      <c r="U5" s="59">
        <f>U4/AC4</f>
        <v>5.5555555555555552E-2</v>
      </c>
      <c r="V5" s="59">
        <f>V4/AD4</f>
        <v>1.4285714285714286E-3</v>
      </c>
      <c r="W5" s="60">
        <f>W4/AC4</f>
        <v>5.5555555555555552E-2</v>
      </c>
      <c r="X5" s="60">
        <f>X4/AD4</f>
        <v>1.8571428571428572E-2</v>
      </c>
      <c r="Y5" s="59">
        <f>Y4/AC4</f>
        <v>0.16666666666666666</v>
      </c>
      <c r="Z5" s="59">
        <f>Z4/AD4</f>
        <v>0.16285714285714287</v>
      </c>
      <c r="AA5" s="60">
        <f>AA4/AC4</f>
        <v>5.5555555555555552E-2</v>
      </c>
      <c r="AB5" s="173">
        <f>AB4/AD4</f>
        <v>2.8571428571428571E-3</v>
      </c>
      <c r="AC5" s="174">
        <f>Q5+S5+U5+W5+Y5+AA5</f>
        <v>1</v>
      </c>
      <c r="AD5" s="175">
        <f>R5+T5+V5+X5+Z5+AB5</f>
        <v>0.99928571428571433</v>
      </c>
      <c r="AE5" s="63">
        <f>AE4/AD4</f>
        <v>0.48714285714285716</v>
      </c>
      <c r="AF5" s="199">
        <f>AF4/AD4</f>
        <v>0.5128571428571429</v>
      </c>
      <c r="AG5" s="148" t="s">
        <v>25</v>
      </c>
      <c r="AH5" s="163">
        <v>18</v>
      </c>
      <c r="AI5" s="163">
        <v>1136</v>
      </c>
      <c r="AJ5" s="164">
        <v>6</v>
      </c>
      <c r="AK5" s="164">
        <v>13</v>
      </c>
      <c r="AL5" s="163">
        <v>2</v>
      </c>
      <c r="AM5" s="163">
        <v>2</v>
      </c>
      <c r="AN5" s="164">
        <v>2</v>
      </c>
      <c r="AO5" s="164">
        <v>25</v>
      </c>
      <c r="AP5" s="163">
        <v>7</v>
      </c>
      <c r="AQ5" s="165">
        <v>231</v>
      </c>
      <c r="AR5" s="164">
        <v>2</v>
      </c>
      <c r="AS5" s="166">
        <v>4</v>
      </c>
      <c r="AT5" s="167">
        <f>AH5+AJ5+AL5+AN5+AP5+AR5</f>
        <v>37</v>
      </c>
      <c r="AU5" s="168">
        <f>AI5+AK5+AM5+AO5+AQ5+AS5+1</f>
        <v>1412</v>
      </c>
      <c r="AV5" s="169">
        <v>692</v>
      </c>
      <c r="AW5" s="170">
        <v>720</v>
      </c>
    </row>
    <row r="6" spans="1:49" ht="15" thickBot="1" x14ac:dyDescent="0.2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2.124645892351275E-3</v>
      </c>
      <c r="N6" s="162">
        <v>6</v>
      </c>
      <c r="P6" s="127"/>
      <c r="Q6" s="177"/>
      <c r="R6" s="178" t="s">
        <v>136</v>
      </c>
      <c r="AG6" s="172" t="s">
        <v>19</v>
      </c>
      <c r="AH6" s="59">
        <f>AH5/AT5</f>
        <v>0.48648648648648651</v>
      </c>
      <c r="AI6" s="59">
        <f>AI5/AU5</f>
        <v>0.80453257790368271</v>
      </c>
      <c r="AJ6" s="60">
        <f>AJ5/AT5</f>
        <v>0.16216216216216217</v>
      </c>
      <c r="AK6" s="60">
        <f>AK5/AU5</f>
        <v>9.2067988668555235E-3</v>
      </c>
      <c r="AL6" s="59">
        <f>AL5/AT5</f>
        <v>5.4054054054054057E-2</v>
      </c>
      <c r="AM6" s="59">
        <f>AM5/AU5</f>
        <v>1.4164305949008499E-3</v>
      </c>
      <c r="AN6" s="60">
        <f>AN5/AT5</f>
        <v>5.4054054054054057E-2</v>
      </c>
      <c r="AO6" s="60">
        <f>AO5/AU5</f>
        <v>1.7705382436260624E-2</v>
      </c>
      <c r="AP6" s="59">
        <f>AP5/AT5</f>
        <v>0.1891891891891892</v>
      </c>
      <c r="AQ6" s="59">
        <f>AQ5/AU5</f>
        <v>0.16359773371104816</v>
      </c>
      <c r="AR6" s="60">
        <f>AR5/AT5</f>
        <v>5.4054054054054057E-2</v>
      </c>
      <c r="AS6" s="173">
        <f>AS5/AU5</f>
        <v>2.8328611898016999E-3</v>
      </c>
      <c r="AT6" s="174">
        <f>AH6+AJ6+AL6+AN6+AP6+AR6</f>
        <v>1</v>
      </c>
      <c r="AU6" s="175">
        <f>AI6+AK6+AM6+AO6+AQ6+AS6</f>
        <v>0.99929178470254953</v>
      </c>
      <c r="AV6" s="63">
        <f>AV5/AU5</f>
        <v>0.49008498583569404</v>
      </c>
      <c r="AW6" s="64">
        <f>AW5/AU5</f>
        <v>0.50991501416430596</v>
      </c>
    </row>
    <row r="7" spans="1:49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1.4164305949008499E-3</v>
      </c>
      <c r="N7" s="162">
        <v>2</v>
      </c>
      <c r="Q7" s="177"/>
      <c r="R7" s="178" t="s">
        <v>116</v>
      </c>
      <c r="AG7" s="127"/>
      <c r="AH7" s="177"/>
      <c r="AI7" s="178" t="s">
        <v>136</v>
      </c>
    </row>
    <row r="8" spans="1:49" ht="14.25" x14ac:dyDescent="0.15">
      <c r="A8" s="179" t="s">
        <v>193</v>
      </c>
      <c r="B8" s="93">
        <v>1</v>
      </c>
      <c r="C8" s="73">
        <v>1</v>
      </c>
      <c r="D8" s="93">
        <v>0</v>
      </c>
      <c r="E8" s="73">
        <v>0</v>
      </c>
      <c r="F8" s="22">
        <f t="shared" si="0"/>
        <v>1</v>
      </c>
      <c r="G8" s="33">
        <f t="shared" si="0"/>
        <v>1</v>
      </c>
      <c r="H8" s="93">
        <v>0</v>
      </c>
      <c r="I8" s="73">
        <v>0</v>
      </c>
      <c r="J8" s="22">
        <f t="shared" si="1"/>
        <v>1</v>
      </c>
      <c r="K8" s="34">
        <f t="shared" si="1"/>
        <v>1</v>
      </c>
      <c r="L8" s="161">
        <f t="shared" si="2"/>
        <v>0</v>
      </c>
      <c r="M8" s="35">
        <f t="shared" si="3"/>
        <v>7.0821529745042496E-4</v>
      </c>
      <c r="N8" s="162">
        <v>5</v>
      </c>
      <c r="Q8" s="177"/>
      <c r="R8" s="178"/>
      <c r="AH8" s="177"/>
      <c r="AI8" s="178" t="s">
        <v>116</v>
      </c>
    </row>
    <row r="9" spans="1:49" ht="14.25" x14ac:dyDescent="0.15">
      <c r="A9" s="179" t="s">
        <v>138</v>
      </c>
      <c r="B9" s="93">
        <v>130</v>
      </c>
      <c r="C9" s="73">
        <v>218</v>
      </c>
      <c r="D9" s="93">
        <v>130</v>
      </c>
      <c r="E9" s="73">
        <v>216</v>
      </c>
      <c r="F9" s="22">
        <f t="shared" si="0"/>
        <v>0</v>
      </c>
      <c r="G9" s="33">
        <f t="shared" si="0"/>
        <v>2</v>
      </c>
      <c r="H9" s="93">
        <v>117</v>
      </c>
      <c r="I9" s="73">
        <v>204</v>
      </c>
      <c r="J9" s="22">
        <f t="shared" si="1"/>
        <v>13</v>
      </c>
      <c r="K9" s="34">
        <f t="shared" si="1"/>
        <v>14</v>
      </c>
      <c r="L9" s="161">
        <f t="shared" si="2"/>
        <v>6.8627450980392163E-2</v>
      </c>
      <c r="M9" s="35">
        <f t="shared" si="3"/>
        <v>0.15439093484419264</v>
      </c>
      <c r="N9" s="162">
        <v>5</v>
      </c>
      <c r="P9" s="127"/>
      <c r="Q9" s="177"/>
    </row>
    <row r="10" spans="1:49" ht="14.25" x14ac:dyDescent="0.15">
      <c r="A10" s="179" t="s">
        <v>139</v>
      </c>
      <c r="B10" s="22">
        <v>12</v>
      </c>
      <c r="C10" s="73">
        <v>12</v>
      </c>
      <c r="D10" s="22">
        <v>7</v>
      </c>
      <c r="E10" s="73">
        <v>7</v>
      </c>
      <c r="F10" s="22">
        <f t="shared" si="0"/>
        <v>5</v>
      </c>
      <c r="G10" s="33">
        <f t="shared" si="0"/>
        <v>5</v>
      </c>
      <c r="H10" s="22">
        <v>5</v>
      </c>
      <c r="I10" s="73">
        <v>5</v>
      </c>
      <c r="J10" s="22">
        <f t="shared" si="1"/>
        <v>7</v>
      </c>
      <c r="K10" s="34">
        <f t="shared" si="1"/>
        <v>7</v>
      </c>
      <c r="L10" s="161">
        <f t="shared" si="2"/>
        <v>1.4</v>
      </c>
      <c r="M10" s="35">
        <f t="shared" si="3"/>
        <v>8.4985835694051E-3</v>
      </c>
      <c r="N10" s="162">
        <v>1</v>
      </c>
    </row>
    <row r="11" spans="1:49" ht="14.25" x14ac:dyDescent="0.15">
      <c r="A11" s="180" t="s">
        <v>140</v>
      </c>
      <c r="B11" s="93">
        <v>9</v>
      </c>
      <c r="C11" s="73">
        <v>23</v>
      </c>
      <c r="D11" s="93">
        <v>9</v>
      </c>
      <c r="E11" s="73">
        <v>23</v>
      </c>
      <c r="F11" s="22">
        <f t="shared" si="0"/>
        <v>0</v>
      </c>
      <c r="G11" s="33">
        <f t="shared" si="0"/>
        <v>0</v>
      </c>
      <c r="H11" s="93">
        <v>10</v>
      </c>
      <c r="I11" s="73">
        <v>22</v>
      </c>
      <c r="J11" s="22">
        <f t="shared" si="1"/>
        <v>-1</v>
      </c>
      <c r="K11" s="34">
        <f t="shared" si="1"/>
        <v>1</v>
      </c>
      <c r="L11" s="161">
        <f t="shared" si="2"/>
        <v>4.5454545454545456E-2</v>
      </c>
      <c r="M11" s="35">
        <f t="shared" si="3"/>
        <v>1.6288951841359773E-2</v>
      </c>
      <c r="N11" s="162">
        <v>1</v>
      </c>
    </row>
    <row r="12" spans="1:49" ht="14.25" x14ac:dyDescent="0.15">
      <c r="A12" s="179" t="s">
        <v>141</v>
      </c>
      <c r="B12" s="93">
        <v>7</v>
      </c>
      <c r="C12" s="73">
        <v>7</v>
      </c>
      <c r="D12" s="93">
        <v>7</v>
      </c>
      <c r="E12" s="73">
        <v>7</v>
      </c>
      <c r="F12" s="22">
        <f t="shared" si="0"/>
        <v>0</v>
      </c>
      <c r="G12" s="33">
        <f t="shared" si="0"/>
        <v>0</v>
      </c>
      <c r="H12" s="93">
        <v>1</v>
      </c>
      <c r="I12" s="73">
        <v>1</v>
      </c>
      <c r="J12" s="22">
        <f t="shared" si="1"/>
        <v>6</v>
      </c>
      <c r="K12" s="34">
        <f t="shared" si="1"/>
        <v>6</v>
      </c>
      <c r="L12" s="161">
        <f t="shared" si="2"/>
        <v>6</v>
      </c>
      <c r="M12" s="35">
        <f t="shared" si="3"/>
        <v>4.9575070821529744E-3</v>
      </c>
      <c r="N12" s="162">
        <v>1</v>
      </c>
    </row>
    <row r="13" spans="1:49" ht="14.25" x14ac:dyDescent="0.15">
      <c r="A13" s="179" t="s">
        <v>142</v>
      </c>
      <c r="B13" s="22"/>
      <c r="C13" s="73"/>
      <c r="D13" s="22"/>
      <c r="E13" s="73"/>
      <c r="F13" s="22">
        <f t="shared" si="0"/>
        <v>0</v>
      </c>
      <c r="G13" s="36">
        <f t="shared" si="0"/>
        <v>0</v>
      </c>
      <c r="H13" s="22">
        <v>2</v>
      </c>
      <c r="I13" s="73">
        <v>2</v>
      </c>
      <c r="J13" s="22">
        <f t="shared" si="1"/>
        <v>-2</v>
      </c>
      <c r="K13" s="34">
        <f t="shared" si="1"/>
        <v>-2</v>
      </c>
      <c r="L13" s="161">
        <f t="shared" si="2"/>
        <v>-1</v>
      </c>
      <c r="M13" s="35">
        <f t="shared" si="3"/>
        <v>0</v>
      </c>
      <c r="N13" s="162">
        <v>4</v>
      </c>
    </row>
    <row r="14" spans="1:49" ht="14.25" x14ac:dyDescent="0.15">
      <c r="A14" s="179" t="s">
        <v>143</v>
      </c>
      <c r="B14" s="22">
        <v>5</v>
      </c>
      <c r="C14" s="73">
        <v>7</v>
      </c>
      <c r="D14" s="22">
        <v>5</v>
      </c>
      <c r="E14" s="73">
        <v>7</v>
      </c>
      <c r="F14" s="22">
        <f t="shared" si="0"/>
        <v>0</v>
      </c>
      <c r="G14" s="33">
        <f t="shared" si="0"/>
        <v>0</v>
      </c>
      <c r="H14" s="22">
        <v>1</v>
      </c>
      <c r="I14" s="73">
        <v>3</v>
      </c>
      <c r="J14" s="22">
        <f t="shared" si="1"/>
        <v>4</v>
      </c>
      <c r="K14" s="34">
        <f t="shared" si="1"/>
        <v>4</v>
      </c>
      <c r="L14" s="161">
        <f t="shared" si="2"/>
        <v>1.3333333333333333</v>
      </c>
      <c r="M14" s="35">
        <f t="shared" si="3"/>
        <v>4.9575070821529744E-3</v>
      </c>
      <c r="N14" s="162">
        <v>1</v>
      </c>
    </row>
    <row r="15" spans="1:49" ht="14.25" x14ac:dyDescent="0.15">
      <c r="A15" s="179" t="s">
        <v>144</v>
      </c>
      <c r="B15" s="93">
        <v>196</v>
      </c>
      <c r="C15" s="73">
        <v>239</v>
      </c>
      <c r="D15" s="93">
        <v>197</v>
      </c>
      <c r="E15" s="73">
        <v>237</v>
      </c>
      <c r="F15" s="22">
        <f t="shared" si="0"/>
        <v>-1</v>
      </c>
      <c r="G15" s="33">
        <f t="shared" si="0"/>
        <v>2</v>
      </c>
      <c r="H15" s="93">
        <v>195</v>
      </c>
      <c r="I15" s="73">
        <v>236</v>
      </c>
      <c r="J15" s="22">
        <f t="shared" si="1"/>
        <v>1</v>
      </c>
      <c r="K15" s="34">
        <f t="shared" si="1"/>
        <v>3</v>
      </c>
      <c r="L15" s="161">
        <f t="shared" si="2"/>
        <v>1.2711864406779662E-2</v>
      </c>
      <c r="M15" s="35">
        <f t="shared" si="3"/>
        <v>0.16926345609065155</v>
      </c>
      <c r="N15" s="162">
        <v>1</v>
      </c>
    </row>
    <row r="16" spans="1:49" ht="14.25" x14ac:dyDescent="0.15">
      <c r="A16" s="179" t="s">
        <v>73</v>
      </c>
      <c r="B16" s="93">
        <v>100</v>
      </c>
      <c r="C16" s="73">
        <v>103</v>
      </c>
      <c r="D16" s="93">
        <v>102</v>
      </c>
      <c r="E16" s="73">
        <v>105</v>
      </c>
      <c r="F16" s="22">
        <f t="shared" si="0"/>
        <v>-2</v>
      </c>
      <c r="G16" s="33">
        <f t="shared" si="0"/>
        <v>-2</v>
      </c>
      <c r="H16" s="93">
        <v>120</v>
      </c>
      <c r="I16" s="73">
        <v>125</v>
      </c>
      <c r="J16" s="22">
        <f t="shared" si="1"/>
        <v>-20</v>
      </c>
      <c r="K16" s="34">
        <f t="shared" si="1"/>
        <v>-22</v>
      </c>
      <c r="L16" s="161">
        <f t="shared" si="2"/>
        <v>-0.17599999999999999</v>
      </c>
      <c r="M16" s="35">
        <f t="shared" si="3"/>
        <v>7.2946175637393765E-2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7.0821529745042496E-4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1.4164305949008499E-3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/>
      <c r="I20" s="73"/>
      <c r="J20" s="22">
        <f t="shared" ref="J20:K30" si="4">B20-H20</f>
        <v>0</v>
      </c>
      <c r="K20" s="34">
        <f t="shared" si="4"/>
        <v>0</v>
      </c>
      <c r="L20" s="161">
        <f t="shared" si="2"/>
        <v>0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7.0821529745042496E-4</v>
      </c>
      <c r="N21" s="162">
        <v>3</v>
      </c>
    </row>
    <row r="22" spans="1:14" ht="14.25" x14ac:dyDescent="0.15">
      <c r="A22" s="179" t="s">
        <v>150</v>
      </c>
      <c r="B22" s="93">
        <v>11</v>
      </c>
      <c r="C22" s="73">
        <v>11</v>
      </c>
      <c r="D22" s="93">
        <v>11</v>
      </c>
      <c r="E22" s="73">
        <v>11</v>
      </c>
      <c r="F22" s="37">
        <f t="shared" si="0"/>
        <v>0</v>
      </c>
      <c r="G22" s="33">
        <f t="shared" si="0"/>
        <v>0</v>
      </c>
      <c r="H22" s="93">
        <v>8</v>
      </c>
      <c r="I22" s="73">
        <v>8</v>
      </c>
      <c r="J22" s="37">
        <f t="shared" si="4"/>
        <v>3</v>
      </c>
      <c r="K22" s="38">
        <f t="shared" si="4"/>
        <v>3</v>
      </c>
      <c r="L22" s="161">
        <f t="shared" si="2"/>
        <v>0.375</v>
      </c>
      <c r="M22" s="39">
        <f t="shared" si="3"/>
        <v>7.7903682719546738E-3</v>
      </c>
      <c r="N22" s="162">
        <v>1</v>
      </c>
    </row>
    <row r="23" spans="1:14" ht="14.25" x14ac:dyDescent="0.15">
      <c r="A23" s="181" t="s">
        <v>151</v>
      </c>
      <c r="B23" s="22">
        <v>52</v>
      </c>
      <c r="C23" s="73">
        <v>52</v>
      </c>
      <c r="D23" s="22">
        <v>51</v>
      </c>
      <c r="E23" s="73">
        <v>51</v>
      </c>
      <c r="F23" s="37">
        <f t="shared" si="0"/>
        <v>1</v>
      </c>
      <c r="G23" s="40">
        <f t="shared" si="0"/>
        <v>1</v>
      </c>
      <c r="H23" s="22">
        <v>40</v>
      </c>
      <c r="I23" s="73">
        <v>40</v>
      </c>
      <c r="J23" s="37">
        <f t="shared" si="4"/>
        <v>12</v>
      </c>
      <c r="K23" s="38">
        <f t="shared" si="4"/>
        <v>12</v>
      </c>
      <c r="L23" s="161">
        <f t="shared" si="2"/>
        <v>0.3</v>
      </c>
      <c r="M23" s="39">
        <f t="shared" si="3"/>
        <v>3.6827195467422094E-2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7.0821529745042496E-4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7.0821529745042496E-4</v>
      </c>
      <c r="N26" s="162">
        <v>4</v>
      </c>
    </row>
    <row r="27" spans="1:14" ht="14.25" x14ac:dyDescent="0.15">
      <c r="A27" s="179" t="s">
        <v>154</v>
      </c>
      <c r="B27" s="22">
        <v>6</v>
      </c>
      <c r="C27" s="73">
        <v>6</v>
      </c>
      <c r="D27" s="22">
        <v>6</v>
      </c>
      <c r="E27" s="73">
        <v>6</v>
      </c>
      <c r="F27" s="22">
        <f t="shared" si="0"/>
        <v>0</v>
      </c>
      <c r="G27" s="33">
        <f t="shared" si="0"/>
        <v>0</v>
      </c>
      <c r="H27" s="22">
        <v>7</v>
      </c>
      <c r="I27" s="73">
        <v>7</v>
      </c>
      <c r="J27" s="22">
        <f t="shared" si="4"/>
        <v>-1</v>
      </c>
      <c r="K27" s="34">
        <f t="shared" si="4"/>
        <v>-1</v>
      </c>
      <c r="L27" s="161">
        <f t="shared" si="2"/>
        <v>-0.14285714285714285</v>
      </c>
      <c r="M27" s="35">
        <f t="shared" si="3"/>
        <v>4.24929178470255E-3</v>
      </c>
      <c r="N27" s="162">
        <v>1</v>
      </c>
    </row>
    <row r="28" spans="1:14" ht="14.25" x14ac:dyDescent="0.15">
      <c r="A28" s="179" t="s">
        <v>155</v>
      </c>
      <c r="B28" s="93">
        <v>111</v>
      </c>
      <c r="C28" s="109">
        <v>125</v>
      </c>
      <c r="D28" s="93">
        <v>111</v>
      </c>
      <c r="E28" s="109">
        <v>125</v>
      </c>
      <c r="F28" s="93">
        <f t="shared" si="0"/>
        <v>0</v>
      </c>
      <c r="G28" s="105">
        <f t="shared" si="0"/>
        <v>0</v>
      </c>
      <c r="H28" s="93">
        <v>109</v>
      </c>
      <c r="I28" s="109">
        <v>119</v>
      </c>
      <c r="J28" s="93">
        <f t="shared" si="4"/>
        <v>2</v>
      </c>
      <c r="K28" s="106">
        <f t="shared" si="4"/>
        <v>6</v>
      </c>
      <c r="L28" s="161">
        <f t="shared" si="2"/>
        <v>5.0420168067226892E-2</v>
      </c>
      <c r="M28" s="108">
        <f t="shared" si="3"/>
        <v>8.8526912181303111E-2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5</v>
      </c>
      <c r="I29" s="73">
        <v>5</v>
      </c>
      <c r="J29" s="22">
        <f t="shared" si="4"/>
        <v>0</v>
      </c>
      <c r="K29" s="34">
        <f t="shared" si="4"/>
        <v>0</v>
      </c>
      <c r="L29" s="161">
        <f t="shared" si="2"/>
        <v>0</v>
      </c>
      <c r="M29" s="35">
        <f t="shared" si="3"/>
        <v>3.5410764872521247E-3</v>
      </c>
      <c r="N29" s="162">
        <v>1</v>
      </c>
    </row>
    <row r="30" spans="1:14" ht="14.25" x14ac:dyDescent="0.15">
      <c r="A30" s="179" t="s">
        <v>157</v>
      </c>
      <c r="B30" s="22">
        <v>1</v>
      </c>
      <c r="C30" s="73">
        <v>1</v>
      </c>
      <c r="D30" s="22">
        <v>2</v>
      </c>
      <c r="E30" s="73">
        <v>2</v>
      </c>
      <c r="F30" s="22">
        <f t="shared" si="0"/>
        <v>-1</v>
      </c>
      <c r="G30" s="33">
        <f t="shared" si="0"/>
        <v>-1</v>
      </c>
      <c r="H30" s="22"/>
      <c r="I30" s="73"/>
      <c r="J30" s="22">
        <f t="shared" si="4"/>
        <v>1</v>
      </c>
      <c r="K30" s="34">
        <f t="shared" si="4"/>
        <v>1</v>
      </c>
      <c r="L30" s="161">
        <f t="shared" si="2"/>
        <v>0</v>
      </c>
      <c r="M30" s="35">
        <f t="shared" si="3"/>
        <v>7.0821529745042496E-4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6</v>
      </c>
      <c r="C32" s="73">
        <v>15</v>
      </c>
      <c r="D32" s="93">
        <v>7</v>
      </c>
      <c r="E32" s="73">
        <v>18</v>
      </c>
      <c r="F32" s="22">
        <f t="shared" si="0"/>
        <v>-1</v>
      </c>
      <c r="G32" s="33">
        <f t="shared" si="0"/>
        <v>-3</v>
      </c>
      <c r="H32" s="93">
        <v>4</v>
      </c>
      <c r="I32" s="73">
        <v>11</v>
      </c>
      <c r="J32" s="22">
        <f t="shared" ref="J32:K55" si="5">B32-H32</f>
        <v>2</v>
      </c>
      <c r="K32" s="34">
        <f t="shared" si="5"/>
        <v>4</v>
      </c>
      <c r="L32" s="161">
        <f t="shared" si="2"/>
        <v>0.36363636363636365</v>
      </c>
      <c r="M32" s="35">
        <f t="shared" si="3"/>
        <v>1.0623229461756374E-2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1</v>
      </c>
      <c r="I33" s="73">
        <v>1</v>
      </c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7.0821529745042496E-4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20</v>
      </c>
      <c r="C35" s="73">
        <v>33</v>
      </c>
      <c r="D35" s="93">
        <v>20</v>
      </c>
      <c r="E35" s="73">
        <v>33</v>
      </c>
      <c r="F35" s="22">
        <f t="shared" si="6"/>
        <v>0</v>
      </c>
      <c r="G35" s="36">
        <f t="shared" si="6"/>
        <v>0</v>
      </c>
      <c r="H35" s="93">
        <v>20</v>
      </c>
      <c r="I35" s="73">
        <v>27</v>
      </c>
      <c r="J35" s="22">
        <f t="shared" si="5"/>
        <v>0</v>
      </c>
      <c r="K35" s="34">
        <f t="shared" si="5"/>
        <v>6</v>
      </c>
      <c r="L35" s="161">
        <f t="shared" si="2"/>
        <v>0.22222222222222221</v>
      </c>
      <c r="M35" s="35">
        <f t="shared" si="3"/>
        <v>2.3371104815864022E-2</v>
      </c>
      <c r="N35" s="162">
        <v>1</v>
      </c>
    </row>
    <row r="36" spans="1:14" ht="14.25" x14ac:dyDescent="0.15">
      <c r="A36" s="179" t="s">
        <v>163</v>
      </c>
      <c r="B36" s="93">
        <v>1</v>
      </c>
      <c r="C36" s="73">
        <v>5</v>
      </c>
      <c r="D36" s="93"/>
      <c r="E36" s="73">
        <v>4</v>
      </c>
      <c r="F36" s="22">
        <f t="shared" si="6"/>
        <v>1</v>
      </c>
      <c r="G36" s="36">
        <f t="shared" si="6"/>
        <v>1</v>
      </c>
      <c r="H36" s="93"/>
      <c r="I36" s="73">
        <v>4</v>
      </c>
      <c r="J36" s="22">
        <f t="shared" si="5"/>
        <v>1</v>
      </c>
      <c r="K36" s="34">
        <f t="shared" si="5"/>
        <v>1</v>
      </c>
      <c r="L36" s="161">
        <f t="shared" si="2"/>
        <v>0.25</v>
      </c>
      <c r="M36" s="35">
        <f t="shared" si="3"/>
        <v>3.5410764872521247E-3</v>
      </c>
      <c r="N36" s="162">
        <v>5</v>
      </c>
    </row>
    <row r="37" spans="1:14" ht="14.25" x14ac:dyDescent="0.15">
      <c r="A37" s="179" t="s">
        <v>164</v>
      </c>
      <c r="B37" s="22">
        <v>3</v>
      </c>
      <c r="C37" s="73">
        <v>3</v>
      </c>
      <c r="D37" s="22">
        <v>3</v>
      </c>
      <c r="E37" s="73">
        <v>3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2</v>
      </c>
      <c r="K37" s="34">
        <f t="shared" si="5"/>
        <v>2</v>
      </c>
      <c r="L37" s="161">
        <f t="shared" si="2"/>
        <v>2</v>
      </c>
      <c r="M37" s="35">
        <f t="shared" si="3"/>
        <v>2.124645892351275E-3</v>
      </c>
      <c r="N37" s="162">
        <v>5</v>
      </c>
    </row>
    <row r="38" spans="1:14" ht="14.25" x14ac:dyDescent="0.15">
      <c r="A38" s="182" t="s">
        <v>165</v>
      </c>
      <c r="B38" s="93">
        <v>263</v>
      </c>
      <c r="C38" s="72">
        <v>320</v>
      </c>
      <c r="D38" s="93">
        <v>259</v>
      </c>
      <c r="E38" s="72">
        <v>316</v>
      </c>
      <c r="F38" s="22">
        <f t="shared" si="6"/>
        <v>4</v>
      </c>
      <c r="G38" s="36">
        <f t="shared" si="6"/>
        <v>4</v>
      </c>
      <c r="H38" s="93">
        <v>260</v>
      </c>
      <c r="I38" s="72">
        <v>309</v>
      </c>
      <c r="J38" s="22">
        <f t="shared" si="5"/>
        <v>3</v>
      </c>
      <c r="K38" s="34">
        <f t="shared" si="5"/>
        <v>11</v>
      </c>
      <c r="L38" s="161">
        <f t="shared" si="2"/>
        <v>3.5598705501618123E-2</v>
      </c>
      <c r="M38" s="35">
        <f t="shared" si="3"/>
        <v>0.22662889518413598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7.0821529745042496E-4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/>
      <c r="C42" s="73"/>
      <c r="D42" s="22"/>
      <c r="E42" s="73"/>
      <c r="F42" s="22">
        <f t="shared" si="6"/>
        <v>0</v>
      </c>
      <c r="G42" s="36">
        <f t="shared" si="6"/>
        <v>0</v>
      </c>
      <c r="H42" s="22">
        <v>1</v>
      </c>
      <c r="I42" s="73">
        <v>1</v>
      </c>
      <c r="J42" s="22">
        <f t="shared" si="5"/>
        <v>-1</v>
      </c>
      <c r="K42" s="34">
        <f t="shared" si="5"/>
        <v>-1</v>
      </c>
      <c r="L42" s="161">
        <f t="shared" si="2"/>
        <v>-1</v>
      </c>
      <c r="M42" s="35">
        <f t="shared" si="3"/>
        <v>0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7.0821529745042496E-4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24</v>
      </c>
      <c r="C46" s="72">
        <v>26</v>
      </c>
      <c r="D46" s="22">
        <v>24</v>
      </c>
      <c r="E46" s="72">
        <v>26</v>
      </c>
      <c r="F46" s="77">
        <f t="shared" si="6"/>
        <v>0</v>
      </c>
      <c r="G46" s="33">
        <f t="shared" si="6"/>
        <v>0</v>
      </c>
      <c r="H46" s="22">
        <v>23</v>
      </c>
      <c r="I46" s="72">
        <v>24</v>
      </c>
      <c r="J46" s="22">
        <f t="shared" si="5"/>
        <v>1</v>
      </c>
      <c r="K46" s="34">
        <f t="shared" si="5"/>
        <v>2</v>
      </c>
      <c r="L46" s="161">
        <f t="shared" si="2"/>
        <v>8.3333333333333329E-2</v>
      </c>
      <c r="M46" s="35">
        <f t="shared" si="3"/>
        <v>1.8413597733711047E-2</v>
      </c>
      <c r="N46" s="162">
        <v>1</v>
      </c>
    </row>
    <row r="47" spans="1:14" ht="14.25" x14ac:dyDescent="0.15">
      <c r="A47" s="184" t="s">
        <v>173</v>
      </c>
      <c r="B47" s="22">
        <v>1</v>
      </c>
      <c r="C47" s="72">
        <v>1</v>
      </c>
      <c r="D47" s="22">
        <v>1</v>
      </c>
      <c r="E47" s="72">
        <v>1</v>
      </c>
      <c r="F47" s="79">
        <f t="shared" si="6"/>
        <v>0</v>
      </c>
      <c r="G47" s="30">
        <f t="shared" si="6"/>
        <v>0</v>
      </c>
      <c r="H47" s="22"/>
      <c r="I47" s="72"/>
      <c r="J47" s="22">
        <f t="shared" si="5"/>
        <v>1</v>
      </c>
      <c r="K47" s="34">
        <f t="shared" si="5"/>
        <v>1</v>
      </c>
      <c r="L47" s="161">
        <f t="shared" si="2"/>
        <v>0</v>
      </c>
      <c r="M47" s="35">
        <f t="shared" si="3"/>
        <v>7.0821529745042496E-4</v>
      </c>
      <c r="N47" s="162">
        <v>3</v>
      </c>
    </row>
    <row r="48" spans="1:14" ht="14.25" x14ac:dyDescent="0.15">
      <c r="A48" s="179" t="s">
        <v>174</v>
      </c>
      <c r="B48" s="22">
        <v>6</v>
      </c>
      <c r="C48" s="73">
        <v>6</v>
      </c>
      <c r="D48" s="22">
        <v>7</v>
      </c>
      <c r="E48" s="73">
        <v>7</v>
      </c>
      <c r="F48" s="77">
        <f t="shared" si="6"/>
        <v>-1</v>
      </c>
      <c r="G48" s="33">
        <f t="shared" si="6"/>
        <v>-1</v>
      </c>
      <c r="H48" s="22">
        <v>6</v>
      </c>
      <c r="I48" s="73">
        <v>6</v>
      </c>
      <c r="J48" s="21">
        <f t="shared" si="5"/>
        <v>0</v>
      </c>
      <c r="K48" s="34">
        <f t="shared" si="5"/>
        <v>0</v>
      </c>
      <c r="L48" s="161">
        <f t="shared" si="2"/>
        <v>0</v>
      </c>
      <c r="M48" s="35">
        <f t="shared" si="3"/>
        <v>4.24929178470255E-3</v>
      </c>
      <c r="N48" s="162">
        <v>2</v>
      </c>
    </row>
    <row r="49" spans="1:14" ht="14.25" x14ac:dyDescent="0.15">
      <c r="A49" s="179" t="s">
        <v>175</v>
      </c>
      <c r="B49" s="22">
        <v>17</v>
      </c>
      <c r="C49" s="73">
        <v>24</v>
      </c>
      <c r="D49" s="22">
        <v>18</v>
      </c>
      <c r="E49" s="73">
        <v>25</v>
      </c>
      <c r="F49" s="77">
        <f t="shared" si="6"/>
        <v>-1</v>
      </c>
      <c r="G49" s="33">
        <f t="shared" si="6"/>
        <v>-1</v>
      </c>
      <c r="H49" s="185">
        <v>19</v>
      </c>
      <c r="I49" s="73">
        <v>25</v>
      </c>
      <c r="J49" s="21">
        <f t="shared" si="5"/>
        <v>-2</v>
      </c>
      <c r="K49" s="34">
        <f t="shared" si="5"/>
        <v>-1</v>
      </c>
      <c r="L49" s="161">
        <f t="shared" si="2"/>
        <v>-0.04</v>
      </c>
      <c r="M49" s="35">
        <f t="shared" si="3"/>
        <v>1.69971671388102E-2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/>
      <c r="C51" s="73"/>
      <c r="D51" s="22"/>
      <c r="E51" s="73"/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-1</v>
      </c>
      <c r="K51" s="34">
        <f t="shared" si="5"/>
        <v>-1</v>
      </c>
      <c r="L51" s="161">
        <f t="shared" si="2"/>
        <v>-1</v>
      </c>
      <c r="M51" s="35">
        <f t="shared" si="3"/>
        <v>0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7.0821529745042496E-4</v>
      </c>
      <c r="N52" s="162">
        <v>5</v>
      </c>
    </row>
    <row r="53" spans="1:14" ht="14.25" x14ac:dyDescent="0.15">
      <c r="A53" s="179" t="s">
        <v>178</v>
      </c>
      <c r="B53" s="22">
        <v>136</v>
      </c>
      <c r="C53" s="73">
        <v>150</v>
      </c>
      <c r="D53" s="22">
        <v>132</v>
      </c>
      <c r="E53" s="73">
        <v>146</v>
      </c>
      <c r="F53" s="77">
        <f t="shared" si="6"/>
        <v>4</v>
      </c>
      <c r="G53" s="33">
        <f t="shared" si="6"/>
        <v>4</v>
      </c>
      <c r="H53" s="186">
        <v>130</v>
      </c>
      <c r="I53" s="73">
        <v>136</v>
      </c>
      <c r="J53" s="21">
        <f t="shared" si="5"/>
        <v>6</v>
      </c>
      <c r="K53" s="34">
        <f t="shared" si="5"/>
        <v>14</v>
      </c>
      <c r="L53" s="161">
        <f t="shared" si="2"/>
        <v>0.10294117647058823</v>
      </c>
      <c r="M53" s="35">
        <f t="shared" si="3"/>
        <v>0.10623229461756374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1</v>
      </c>
      <c r="D54" s="42">
        <v>1</v>
      </c>
      <c r="E54" s="189">
        <v>1</v>
      </c>
      <c r="F54" s="77">
        <f t="shared" si="6"/>
        <v>0</v>
      </c>
      <c r="G54" s="33">
        <f t="shared" si="6"/>
        <v>0</v>
      </c>
      <c r="H54" s="190">
        <v>2</v>
      </c>
      <c r="I54" s="189">
        <v>2</v>
      </c>
      <c r="J54" s="42">
        <f t="shared" si="5"/>
        <v>-1</v>
      </c>
      <c r="K54" s="38">
        <f t="shared" si="5"/>
        <v>-1</v>
      </c>
      <c r="L54" s="191">
        <f t="shared" si="2"/>
        <v>-0.5</v>
      </c>
      <c r="M54" s="39">
        <f t="shared" si="3"/>
        <v>7.0821529745042496E-4</v>
      </c>
      <c r="N54" s="192">
        <v>0</v>
      </c>
    </row>
    <row r="55" spans="1:14" ht="15" thickBot="1" x14ac:dyDescent="0.2">
      <c r="A55" s="193" t="s">
        <v>53</v>
      </c>
      <c r="B55" s="43">
        <f>SUM(B4:B54)</f>
        <v>1141</v>
      </c>
      <c r="C55" s="75">
        <f>SUM(C4:C54)</f>
        <v>1412</v>
      </c>
      <c r="D55" s="43">
        <f>SUM(D4:D54)</f>
        <v>1132</v>
      </c>
      <c r="E55" s="75">
        <f>SUM(E4:E54)</f>
        <v>1400</v>
      </c>
      <c r="F55" s="44">
        <f t="shared" si="6"/>
        <v>9</v>
      </c>
      <c r="G55" s="146">
        <f t="shared" si="6"/>
        <v>12</v>
      </c>
      <c r="H55" s="43">
        <f>SUM(H4:H54)</f>
        <v>1104</v>
      </c>
      <c r="I55" s="43">
        <f>SUM(I4:I54)</f>
        <v>1342</v>
      </c>
      <c r="J55" s="44">
        <f t="shared" si="5"/>
        <v>37</v>
      </c>
      <c r="K55" s="45">
        <f t="shared" si="5"/>
        <v>70</v>
      </c>
      <c r="L55" s="194">
        <f t="shared" si="2"/>
        <v>5.216095380029806E-2</v>
      </c>
      <c r="M55" s="195">
        <f t="shared" si="3"/>
        <v>1</v>
      </c>
      <c r="N55" s="7"/>
    </row>
    <row r="56" spans="1:14" x14ac:dyDescent="0.15">
      <c r="M56" s="196"/>
    </row>
  </sheetData>
  <mergeCells count="33">
    <mergeCell ref="AR3:AS3"/>
    <mergeCell ref="AT3:AU3"/>
    <mergeCell ref="AV3:AW3"/>
    <mergeCell ref="AG3:AG4"/>
    <mergeCell ref="AH3:AI3"/>
    <mergeCell ref="AJ3:AK3"/>
    <mergeCell ref="AL3:AM3"/>
    <mergeCell ref="AN3:AO3"/>
    <mergeCell ref="AP3:AQ3"/>
    <mergeCell ref="AL1:AM1"/>
    <mergeCell ref="AN1:AO1"/>
    <mergeCell ref="AP1:AQ1"/>
    <mergeCell ref="AR1:AS1"/>
    <mergeCell ref="AT1:AU1"/>
    <mergeCell ref="AV1:AW1"/>
    <mergeCell ref="AA2:AB2"/>
    <mergeCell ref="AC2:AD2"/>
    <mergeCell ref="AE2:AF2"/>
    <mergeCell ref="AG1:AG2"/>
    <mergeCell ref="AH1:AI1"/>
    <mergeCell ref="AJ1:AK1"/>
    <mergeCell ref="P2:P3"/>
    <mergeCell ref="Q2:R2"/>
    <mergeCell ref="S2:T2"/>
    <mergeCell ref="U2:V2"/>
    <mergeCell ref="W2:X2"/>
    <mergeCell ref="Y2:Z2"/>
    <mergeCell ref="I1:M1"/>
    <mergeCell ref="B2:C2"/>
    <mergeCell ref="D2:E2"/>
    <mergeCell ref="F2:G2"/>
    <mergeCell ref="H2:I2"/>
    <mergeCell ref="J2:K2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5"/>
  <sheetViews>
    <sheetView workbookViewId="0">
      <selection activeCell="P1" sqref="P1:AF65536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hidden="1" customWidth="1"/>
    <col min="17" max="32" width="0" hidden="1" customWidth="1"/>
  </cols>
  <sheetData>
    <row r="1" spans="1:32" ht="15" thickBot="1" x14ac:dyDescent="0.2">
      <c r="A1" s="127"/>
      <c r="B1" s="1"/>
      <c r="C1" s="1"/>
      <c r="D1" s="1"/>
      <c r="G1" s="1"/>
      <c r="I1" s="253" t="s">
        <v>191</v>
      </c>
      <c r="J1" s="253"/>
      <c r="K1" s="253"/>
      <c r="L1" s="253"/>
      <c r="M1" s="253"/>
    </row>
    <row r="2" spans="1:32" ht="13.5" customHeight="1" x14ac:dyDescent="0.15">
      <c r="A2" s="149"/>
      <c r="B2" s="248">
        <v>45108</v>
      </c>
      <c r="C2" s="249"/>
      <c r="D2" s="248">
        <v>45078</v>
      </c>
      <c r="E2" s="249"/>
      <c r="F2" s="250" t="s">
        <v>3</v>
      </c>
      <c r="G2" s="251"/>
      <c r="H2" s="248">
        <v>44743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31"/>
    </row>
    <row r="3" spans="1:32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59" t="s">
        <v>23</v>
      </c>
    </row>
    <row r="4" spans="1:32" ht="14.25" x14ac:dyDescent="0.15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2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7" si="1">B4-H4</f>
        <v>0</v>
      </c>
      <c r="K4" s="28">
        <f t="shared" si="1"/>
        <v>0</v>
      </c>
      <c r="L4" s="161">
        <f t="shared" ref="L4:L54" si="2">IF(ISERROR(K4/I4),0,K4/I4)</f>
        <v>0</v>
      </c>
      <c r="M4" s="29">
        <f t="shared" ref="M4:M54" si="3">C4/$C$54</f>
        <v>7.1428571428571429E-4</v>
      </c>
      <c r="N4" s="162">
        <v>1</v>
      </c>
      <c r="P4" s="148" t="s">
        <v>25</v>
      </c>
      <c r="Q4" s="163">
        <v>18</v>
      </c>
      <c r="R4" s="163">
        <v>1125</v>
      </c>
      <c r="S4" s="164">
        <v>6</v>
      </c>
      <c r="T4" s="164">
        <v>14</v>
      </c>
      <c r="U4" s="163">
        <v>2</v>
      </c>
      <c r="V4" s="163">
        <v>2</v>
      </c>
      <c r="W4" s="164">
        <v>2</v>
      </c>
      <c r="X4" s="164">
        <v>26</v>
      </c>
      <c r="Y4" s="163">
        <v>6</v>
      </c>
      <c r="Z4" s="165">
        <v>228</v>
      </c>
      <c r="AA4" s="164">
        <v>2</v>
      </c>
      <c r="AB4" s="166">
        <v>4</v>
      </c>
      <c r="AC4" s="167">
        <f>Q4+S4+U4+W4+Y4+AA4</f>
        <v>36</v>
      </c>
      <c r="AD4" s="168">
        <f>R4+T4+V4+X4+Z4+AB4+1</f>
        <v>1400</v>
      </c>
      <c r="AE4" s="169">
        <v>682</v>
      </c>
      <c r="AF4" s="170">
        <v>718</v>
      </c>
    </row>
    <row r="5" spans="1:32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1.4285714285714286E-3</v>
      </c>
      <c r="N5" s="162">
        <v>5</v>
      </c>
      <c r="P5" s="172" t="s">
        <v>19</v>
      </c>
      <c r="Q5" s="59">
        <f>Q4/AC4</f>
        <v>0.5</v>
      </c>
      <c r="R5" s="59">
        <f>R4/AD4</f>
        <v>0.8035714285714286</v>
      </c>
      <c r="S5" s="60">
        <f>S4/AC4</f>
        <v>0.16666666666666666</v>
      </c>
      <c r="T5" s="60">
        <f>T4/AD4</f>
        <v>0.01</v>
      </c>
      <c r="U5" s="59">
        <f>U4/AC4</f>
        <v>5.5555555555555552E-2</v>
      </c>
      <c r="V5" s="59">
        <f>V4/AD4</f>
        <v>1.4285714285714286E-3</v>
      </c>
      <c r="W5" s="60">
        <f>W4/AC4</f>
        <v>5.5555555555555552E-2</v>
      </c>
      <c r="X5" s="60">
        <f>X4/AD4</f>
        <v>1.8571428571428572E-2</v>
      </c>
      <c r="Y5" s="59">
        <f>Y4/AC4</f>
        <v>0.16666666666666666</v>
      </c>
      <c r="Z5" s="59">
        <f>Z4/AD4</f>
        <v>0.16285714285714287</v>
      </c>
      <c r="AA5" s="60">
        <f>AA4/AC4</f>
        <v>5.5555555555555552E-2</v>
      </c>
      <c r="AB5" s="173">
        <f>AB4/AD4</f>
        <v>2.8571428571428571E-3</v>
      </c>
      <c r="AC5" s="174">
        <f>Q5+S5+U5+W5+Y5+AA5</f>
        <v>1</v>
      </c>
      <c r="AD5" s="175">
        <f>R5+T5+V5+X5+Z5+AB5</f>
        <v>0.99928571428571433</v>
      </c>
      <c r="AE5" s="63">
        <f>AE4/AD4</f>
        <v>0.48714285714285716</v>
      </c>
      <c r="AF5" s="64">
        <f>AF4/AD4</f>
        <v>0.5128571428571429</v>
      </c>
    </row>
    <row r="6" spans="1:32" ht="14.25" x14ac:dyDescent="0.15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2.142857142857143E-3</v>
      </c>
      <c r="N6" s="162">
        <v>6</v>
      </c>
      <c r="P6" s="127"/>
      <c r="Q6" s="177"/>
      <c r="R6" s="178" t="s">
        <v>136</v>
      </c>
    </row>
    <row r="7" spans="1:32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1.4285714285714286E-3</v>
      </c>
      <c r="N7" s="162">
        <v>2</v>
      </c>
      <c r="Q7" s="177"/>
      <c r="R7" s="178" t="s">
        <v>116</v>
      </c>
    </row>
    <row r="8" spans="1:32" ht="14.25" x14ac:dyDescent="0.15">
      <c r="A8" s="179" t="s">
        <v>138</v>
      </c>
      <c r="B8" s="93">
        <v>130</v>
      </c>
      <c r="C8" s="73">
        <v>216</v>
      </c>
      <c r="D8" s="93">
        <v>129</v>
      </c>
      <c r="E8" s="73">
        <v>217</v>
      </c>
      <c r="F8" s="22">
        <f t="shared" si="0"/>
        <v>1</v>
      </c>
      <c r="G8" s="33">
        <f t="shared" si="0"/>
        <v>-1</v>
      </c>
      <c r="H8" s="93">
        <v>115</v>
      </c>
      <c r="I8" s="73">
        <v>201</v>
      </c>
      <c r="J8" s="22">
        <f t="shared" si="1"/>
        <v>15</v>
      </c>
      <c r="K8" s="34">
        <f t="shared" si="1"/>
        <v>15</v>
      </c>
      <c r="L8" s="161">
        <f t="shared" si="2"/>
        <v>7.4626865671641784E-2</v>
      </c>
      <c r="M8" s="35">
        <f t="shared" si="3"/>
        <v>0.15428571428571428</v>
      </c>
      <c r="N8" s="162">
        <v>5</v>
      </c>
      <c r="P8" s="127"/>
      <c r="Q8" s="177"/>
    </row>
    <row r="9" spans="1:32" ht="14.25" x14ac:dyDescent="0.15">
      <c r="A9" s="179" t="s">
        <v>139</v>
      </c>
      <c r="B9" s="22">
        <v>7</v>
      </c>
      <c r="C9" s="73">
        <v>7</v>
      </c>
      <c r="D9" s="22">
        <v>7</v>
      </c>
      <c r="E9" s="73">
        <v>7</v>
      </c>
      <c r="F9" s="22">
        <f t="shared" si="0"/>
        <v>0</v>
      </c>
      <c r="G9" s="33">
        <f t="shared" si="0"/>
        <v>0</v>
      </c>
      <c r="H9" s="22">
        <v>4</v>
      </c>
      <c r="I9" s="73">
        <v>4</v>
      </c>
      <c r="J9" s="22">
        <f t="shared" si="1"/>
        <v>3</v>
      </c>
      <c r="K9" s="34">
        <f t="shared" si="1"/>
        <v>3</v>
      </c>
      <c r="L9" s="161">
        <f t="shared" si="2"/>
        <v>0.75</v>
      </c>
      <c r="M9" s="35">
        <f t="shared" si="3"/>
        <v>5.0000000000000001E-3</v>
      </c>
      <c r="N9" s="162">
        <v>1</v>
      </c>
    </row>
    <row r="10" spans="1:32" ht="14.25" x14ac:dyDescent="0.15">
      <c r="A10" s="180" t="s">
        <v>140</v>
      </c>
      <c r="B10" s="93">
        <v>9</v>
      </c>
      <c r="C10" s="73">
        <v>23</v>
      </c>
      <c r="D10" s="93">
        <v>9</v>
      </c>
      <c r="E10" s="73">
        <v>23</v>
      </c>
      <c r="F10" s="22">
        <f t="shared" si="0"/>
        <v>0</v>
      </c>
      <c r="G10" s="33">
        <f t="shared" si="0"/>
        <v>0</v>
      </c>
      <c r="H10" s="93">
        <v>10</v>
      </c>
      <c r="I10" s="73">
        <v>22</v>
      </c>
      <c r="J10" s="22">
        <f t="shared" si="1"/>
        <v>-1</v>
      </c>
      <c r="K10" s="34">
        <f t="shared" si="1"/>
        <v>1</v>
      </c>
      <c r="L10" s="161">
        <f t="shared" si="2"/>
        <v>4.5454545454545456E-2</v>
      </c>
      <c r="M10" s="35">
        <f t="shared" si="3"/>
        <v>1.6428571428571428E-2</v>
      </c>
      <c r="N10" s="162">
        <v>1</v>
      </c>
    </row>
    <row r="11" spans="1:32" ht="14.25" x14ac:dyDescent="0.15">
      <c r="A11" s="179" t="s">
        <v>141</v>
      </c>
      <c r="B11" s="93">
        <v>7</v>
      </c>
      <c r="C11" s="73">
        <v>7</v>
      </c>
      <c r="D11" s="93">
        <v>3</v>
      </c>
      <c r="E11" s="73">
        <v>3</v>
      </c>
      <c r="F11" s="22">
        <f t="shared" si="0"/>
        <v>4</v>
      </c>
      <c r="G11" s="33">
        <f t="shared" si="0"/>
        <v>4</v>
      </c>
      <c r="H11" s="93">
        <v>1</v>
      </c>
      <c r="I11" s="73">
        <v>1</v>
      </c>
      <c r="J11" s="22">
        <f t="shared" si="1"/>
        <v>6</v>
      </c>
      <c r="K11" s="34">
        <f t="shared" si="1"/>
        <v>6</v>
      </c>
      <c r="L11" s="161">
        <f t="shared" si="2"/>
        <v>6</v>
      </c>
      <c r="M11" s="35">
        <f t="shared" si="3"/>
        <v>5.0000000000000001E-3</v>
      </c>
      <c r="N11" s="162">
        <v>1</v>
      </c>
    </row>
    <row r="12" spans="1:32" ht="14.25" x14ac:dyDescent="0.15">
      <c r="A12" s="179" t="s">
        <v>142</v>
      </c>
      <c r="B12" s="22"/>
      <c r="C12" s="73"/>
      <c r="D12" s="22"/>
      <c r="E12" s="73"/>
      <c r="F12" s="22">
        <f t="shared" si="0"/>
        <v>0</v>
      </c>
      <c r="G12" s="36">
        <f t="shared" si="0"/>
        <v>0</v>
      </c>
      <c r="H12" s="22">
        <v>1</v>
      </c>
      <c r="I12" s="73">
        <v>1</v>
      </c>
      <c r="J12" s="22">
        <f t="shared" si="1"/>
        <v>-1</v>
      </c>
      <c r="K12" s="34">
        <f t="shared" si="1"/>
        <v>-1</v>
      </c>
      <c r="L12" s="161">
        <f t="shared" si="2"/>
        <v>-1</v>
      </c>
      <c r="M12" s="35">
        <f t="shared" si="3"/>
        <v>0</v>
      </c>
      <c r="N12" s="162">
        <v>4</v>
      </c>
    </row>
    <row r="13" spans="1:32" ht="14.25" x14ac:dyDescent="0.15">
      <c r="A13" s="179" t="s">
        <v>143</v>
      </c>
      <c r="B13" s="22">
        <v>5</v>
      </c>
      <c r="C13" s="73">
        <v>7</v>
      </c>
      <c r="D13" s="22">
        <v>4</v>
      </c>
      <c r="E13" s="73">
        <v>6</v>
      </c>
      <c r="F13" s="22">
        <f t="shared" si="0"/>
        <v>1</v>
      </c>
      <c r="G13" s="33">
        <f t="shared" si="0"/>
        <v>1</v>
      </c>
      <c r="H13" s="22">
        <v>1</v>
      </c>
      <c r="I13" s="73">
        <v>3</v>
      </c>
      <c r="J13" s="22">
        <f t="shared" si="1"/>
        <v>4</v>
      </c>
      <c r="K13" s="34">
        <f t="shared" si="1"/>
        <v>4</v>
      </c>
      <c r="L13" s="161">
        <f t="shared" si="2"/>
        <v>1.3333333333333333</v>
      </c>
      <c r="M13" s="35">
        <f t="shared" si="3"/>
        <v>5.0000000000000001E-3</v>
      </c>
      <c r="N13" s="162">
        <v>1</v>
      </c>
    </row>
    <row r="14" spans="1:32" ht="14.25" x14ac:dyDescent="0.15">
      <c r="A14" s="179" t="s">
        <v>144</v>
      </c>
      <c r="B14" s="93">
        <v>197</v>
      </c>
      <c r="C14" s="73">
        <v>237</v>
      </c>
      <c r="D14" s="93">
        <v>194</v>
      </c>
      <c r="E14" s="73">
        <v>234</v>
      </c>
      <c r="F14" s="22">
        <f t="shared" si="0"/>
        <v>3</v>
      </c>
      <c r="G14" s="33">
        <f t="shared" si="0"/>
        <v>3</v>
      </c>
      <c r="H14" s="93">
        <v>193</v>
      </c>
      <c r="I14" s="73">
        <v>237</v>
      </c>
      <c r="J14" s="22">
        <f t="shared" si="1"/>
        <v>4</v>
      </c>
      <c r="K14" s="34">
        <f t="shared" si="1"/>
        <v>0</v>
      </c>
      <c r="L14" s="161">
        <f t="shared" si="2"/>
        <v>0</v>
      </c>
      <c r="M14" s="35">
        <f t="shared" si="3"/>
        <v>0.16928571428571429</v>
      </c>
      <c r="N14" s="162">
        <v>1</v>
      </c>
    </row>
    <row r="15" spans="1:32" ht="14.25" x14ac:dyDescent="0.15">
      <c r="A15" s="179" t="s">
        <v>73</v>
      </c>
      <c r="B15" s="93">
        <v>102</v>
      </c>
      <c r="C15" s="73">
        <v>105</v>
      </c>
      <c r="D15" s="93">
        <v>103</v>
      </c>
      <c r="E15" s="73">
        <v>107</v>
      </c>
      <c r="F15" s="22">
        <f t="shared" si="0"/>
        <v>-1</v>
      </c>
      <c r="G15" s="33">
        <f t="shared" si="0"/>
        <v>-2</v>
      </c>
      <c r="H15" s="93">
        <v>120</v>
      </c>
      <c r="I15" s="73">
        <v>123</v>
      </c>
      <c r="J15" s="22">
        <f t="shared" si="1"/>
        <v>-18</v>
      </c>
      <c r="K15" s="34">
        <f t="shared" si="1"/>
        <v>-18</v>
      </c>
      <c r="L15" s="161">
        <f t="shared" si="2"/>
        <v>-0.14634146341463414</v>
      </c>
      <c r="M15" s="35">
        <f t="shared" si="3"/>
        <v>7.4999999999999997E-2</v>
      </c>
      <c r="N15" s="162">
        <v>1</v>
      </c>
    </row>
    <row r="16" spans="1:32" ht="14.25" x14ac:dyDescent="0.15">
      <c r="A16" s="179" t="s">
        <v>145</v>
      </c>
      <c r="B16" s="93"/>
      <c r="C16" s="73"/>
      <c r="D16" s="93"/>
      <c r="E16" s="73"/>
      <c r="F16" s="22">
        <f t="shared" si="0"/>
        <v>0</v>
      </c>
      <c r="G16" s="33">
        <f t="shared" si="0"/>
        <v>0</v>
      </c>
      <c r="H16" s="93"/>
      <c r="I16" s="73"/>
      <c r="J16" s="22">
        <f t="shared" si="1"/>
        <v>0</v>
      </c>
      <c r="K16" s="34">
        <f t="shared" si="1"/>
        <v>0</v>
      </c>
      <c r="L16" s="161">
        <f t="shared" si="2"/>
        <v>0</v>
      </c>
      <c r="M16" s="35">
        <f t="shared" si="3"/>
        <v>0</v>
      </c>
      <c r="N16" s="162">
        <v>5</v>
      </c>
    </row>
    <row r="17" spans="1:14" ht="14.25" x14ac:dyDescent="0.15">
      <c r="A17" s="181" t="s">
        <v>146</v>
      </c>
      <c r="B17" s="93">
        <v>1</v>
      </c>
      <c r="C17" s="73">
        <v>1</v>
      </c>
      <c r="D17" s="93">
        <v>1</v>
      </c>
      <c r="E17" s="73">
        <v>1</v>
      </c>
      <c r="F17" s="22">
        <f t="shared" si="0"/>
        <v>0</v>
      </c>
      <c r="G17" s="33">
        <f t="shared" si="0"/>
        <v>0</v>
      </c>
      <c r="H17" s="93">
        <v>1</v>
      </c>
      <c r="I17" s="73">
        <v>1</v>
      </c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7.1428571428571429E-4</v>
      </c>
      <c r="N17" s="162">
        <v>2</v>
      </c>
    </row>
    <row r="18" spans="1:14" ht="14.25" x14ac:dyDescent="0.15">
      <c r="A18" s="179" t="s">
        <v>147</v>
      </c>
      <c r="B18" s="93">
        <v>2</v>
      </c>
      <c r="C18" s="109">
        <v>2</v>
      </c>
      <c r="D18" s="93">
        <v>2</v>
      </c>
      <c r="E18" s="109">
        <v>2</v>
      </c>
      <c r="F18" s="93">
        <f t="shared" si="0"/>
        <v>0</v>
      </c>
      <c r="G18" s="105">
        <f t="shared" si="0"/>
        <v>0</v>
      </c>
      <c r="H18" s="93">
        <v>2</v>
      </c>
      <c r="I18" s="109">
        <v>2</v>
      </c>
      <c r="J18" s="93">
        <v>0</v>
      </c>
      <c r="K18" s="106">
        <v>0</v>
      </c>
      <c r="L18" s="161">
        <f t="shared" si="2"/>
        <v>0</v>
      </c>
      <c r="M18" s="108">
        <f t="shared" si="3"/>
        <v>1.4285714285714286E-3</v>
      </c>
      <c r="N18" s="162">
        <v>2</v>
      </c>
    </row>
    <row r="19" spans="1:14" ht="14.25" x14ac:dyDescent="0.15">
      <c r="A19" s="179" t="s">
        <v>148</v>
      </c>
      <c r="B19" s="93"/>
      <c r="C19" s="73"/>
      <c r="D19" s="93"/>
      <c r="E19" s="73"/>
      <c r="F19" s="22">
        <f t="shared" si="0"/>
        <v>0</v>
      </c>
      <c r="G19" s="33">
        <f t="shared" si="0"/>
        <v>0</v>
      </c>
      <c r="H19" s="93"/>
      <c r="I19" s="73"/>
      <c r="J19" s="22">
        <f t="shared" ref="J19:K29" si="4">B19-H19</f>
        <v>0</v>
      </c>
      <c r="K19" s="34">
        <f t="shared" si="4"/>
        <v>0</v>
      </c>
      <c r="L19" s="161">
        <f t="shared" si="2"/>
        <v>0</v>
      </c>
      <c r="M19" s="35">
        <f t="shared" si="3"/>
        <v>0</v>
      </c>
      <c r="N19" s="162">
        <v>2</v>
      </c>
    </row>
    <row r="20" spans="1:14" ht="14.25" x14ac:dyDescent="0.15">
      <c r="A20" s="179" t="s">
        <v>149</v>
      </c>
      <c r="B20" s="93">
        <v>1</v>
      </c>
      <c r="C20" s="73">
        <v>1</v>
      </c>
      <c r="D20" s="93">
        <v>1</v>
      </c>
      <c r="E20" s="73">
        <v>1</v>
      </c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si="4"/>
        <v>0</v>
      </c>
      <c r="K20" s="34">
        <f t="shared" si="4"/>
        <v>0</v>
      </c>
      <c r="L20" s="161">
        <f t="shared" si="2"/>
        <v>0</v>
      </c>
      <c r="M20" s="35">
        <f t="shared" si="3"/>
        <v>7.1428571428571429E-4</v>
      </c>
      <c r="N20" s="162">
        <v>3</v>
      </c>
    </row>
    <row r="21" spans="1:14" ht="14.25" x14ac:dyDescent="0.15">
      <c r="A21" s="179" t="s">
        <v>150</v>
      </c>
      <c r="B21" s="93">
        <v>11</v>
      </c>
      <c r="C21" s="73">
        <v>11</v>
      </c>
      <c r="D21" s="93">
        <v>10</v>
      </c>
      <c r="E21" s="73">
        <v>10</v>
      </c>
      <c r="F21" s="37">
        <f t="shared" si="0"/>
        <v>1</v>
      </c>
      <c r="G21" s="33">
        <f t="shared" si="0"/>
        <v>1</v>
      </c>
      <c r="H21" s="93">
        <v>8</v>
      </c>
      <c r="I21" s="73">
        <v>8</v>
      </c>
      <c r="J21" s="37">
        <f t="shared" si="4"/>
        <v>3</v>
      </c>
      <c r="K21" s="38">
        <f t="shared" si="4"/>
        <v>3</v>
      </c>
      <c r="L21" s="161">
        <f t="shared" si="2"/>
        <v>0.375</v>
      </c>
      <c r="M21" s="39">
        <f t="shared" si="3"/>
        <v>7.8571428571428577E-3</v>
      </c>
      <c r="N21" s="162">
        <v>1</v>
      </c>
    </row>
    <row r="22" spans="1:14" ht="14.25" x14ac:dyDescent="0.15">
      <c r="A22" s="181" t="s">
        <v>151</v>
      </c>
      <c r="B22" s="22">
        <v>51</v>
      </c>
      <c r="C22" s="73">
        <v>51</v>
      </c>
      <c r="D22" s="22">
        <v>49</v>
      </c>
      <c r="E22" s="73">
        <v>49</v>
      </c>
      <c r="F22" s="37">
        <f t="shared" si="0"/>
        <v>2</v>
      </c>
      <c r="G22" s="40">
        <f t="shared" si="0"/>
        <v>2</v>
      </c>
      <c r="H22" s="22">
        <v>38</v>
      </c>
      <c r="I22" s="73">
        <v>38</v>
      </c>
      <c r="J22" s="37">
        <f t="shared" si="4"/>
        <v>13</v>
      </c>
      <c r="K22" s="38">
        <f t="shared" si="4"/>
        <v>13</v>
      </c>
      <c r="L22" s="161">
        <f t="shared" si="2"/>
        <v>0.34210526315789475</v>
      </c>
      <c r="M22" s="39">
        <f t="shared" si="3"/>
        <v>3.6428571428571428E-2</v>
      </c>
      <c r="N22" s="162">
        <v>1</v>
      </c>
    </row>
    <row r="23" spans="1:14" ht="14.25" x14ac:dyDescent="0.15">
      <c r="A23" s="179" t="s">
        <v>152</v>
      </c>
      <c r="B23" s="22">
        <v>1</v>
      </c>
      <c r="C23" s="73">
        <v>1</v>
      </c>
      <c r="D23" s="22">
        <v>1</v>
      </c>
      <c r="E23" s="73">
        <v>1</v>
      </c>
      <c r="F23" s="22">
        <f t="shared" si="0"/>
        <v>0</v>
      </c>
      <c r="G23" s="33">
        <f t="shared" si="0"/>
        <v>0</v>
      </c>
      <c r="H23" s="22">
        <v>1</v>
      </c>
      <c r="I23" s="73">
        <v>1</v>
      </c>
      <c r="J23" s="22">
        <f t="shared" si="4"/>
        <v>0</v>
      </c>
      <c r="K23" s="34">
        <f t="shared" si="4"/>
        <v>0</v>
      </c>
      <c r="L23" s="161">
        <f t="shared" si="2"/>
        <v>0</v>
      </c>
      <c r="M23" s="35">
        <f t="shared" si="3"/>
        <v>7.1428571428571429E-4</v>
      </c>
      <c r="N23" s="162">
        <v>1</v>
      </c>
    </row>
    <row r="24" spans="1:14" ht="14.25" x14ac:dyDescent="0.15">
      <c r="A24" s="179" t="s">
        <v>153</v>
      </c>
      <c r="B24" s="93"/>
      <c r="C24" s="73"/>
      <c r="D24" s="93"/>
      <c r="E24" s="73"/>
      <c r="F24" s="22">
        <f t="shared" si="0"/>
        <v>0</v>
      </c>
      <c r="G24" s="33">
        <f t="shared" si="0"/>
        <v>0</v>
      </c>
      <c r="H24" s="93"/>
      <c r="I24" s="73"/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0</v>
      </c>
      <c r="N24" s="162">
        <v>2</v>
      </c>
    </row>
    <row r="25" spans="1:14" ht="14.25" x14ac:dyDescent="0.15">
      <c r="A25" s="179" t="s">
        <v>68</v>
      </c>
      <c r="B25" s="93">
        <v>1</v>
      </c>
      <c r="C25" s="73">
        <v>1</v>
      </c>
      <c r="D25" s="93">
        <v>1</v>
      </c>
      <c r="E25" s="73">
        <v>1</v>
      </c>
      <c r="F25" s="22">
        <f t="shared" si="0"/>
        <v>0</v>
      </c>
      <c r="G25" s="33">
        <f t="shared" si="0"/>
        <v>0</v>
      </c>
      <c r="H25" s="93">
        <v>1</v>
      </c>
      <c r="I25" s="73">
        <v>1</v>
      </c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7.1428571428571429E-4</v>
      </c>
      <c r="N25" s="162">
        <v>4</v>
      </c>
    </row>
    <row r="26" spans="1:14" ht="14.25" x14ac:dyDescent="0.15">
      <c r="A26" s="179" t="s">
        <v>154</v>
      </c>
      <c r="B26" s="22">
        <v>6</v>
      </c>
      <c r="C26" s="73">
        <v>6</v>
      </c>
      <c r="D26" s="22">
        <v>6</v>
      </c>
      <c r="E26" s="73">
        <v>6</v>
      </c>
      <c r="F26" s="22">
        <f t="shared" si="0"/>
        <v>0</v>
      </c>
      <c r="G26" s="33">
        <f t="shared" si="0"/>
        <v>0</v>
      </c>
      <c r="H26" s="22">
        <v>7</v>
      </c>
      <c r="I26" s="73">
        <v>7</v>
      </c>
      <c r="J26" s="22">
        <f t="shared" si="4"/>
        <v>-1</v>
      </c>
      <c r="K26" s="34">
        <f t="shared" si="4"/>
        <v>-1</v>
      </c>
      <c r="L26" s="161">
        <f t="shared" si="2"/>
        <v>-0.14285714285714285</v>
      </c>
      <c r="M26" s="35">
        <f t="shared" si="3"/>
        <v>4.2857142857142859E-3</v>
      </c>
      <c r="N26" s="162">
        <v>1</v>
      </c>
    </row>
    <row r="27" spans="1:14" ht="14.25" x14ac:dyDescent="0.15">
      <c r="A27" s="179" t="s">
        <v>155</v>
      </c>
      <c r="B27" s="93">
        <v>111</v>
      </c>
      <c r="C27" s="109">
        <v>125</v>
      </c>
      <c r="D27" s="93">
        <v>111</v>
      </c>
      <c r="E27" s="109">
        <v>125</v>
      </c>
      <c r="F27" s="93">
        <f t="shared" si="0"/>
        <v>0</v>
      </c>
      <c r="G27" s="105">
        <f t="shared" si="0"/>
        <v>0</v>
      </c>
      <c r="H27" s="93">
        <v>111</v>
      </c>
      <c r="I27" s="109">
        <v>121</v>
      </c>
      <c r="J27" s="93">
        <f t="shared" si="4"/>
        <v>0</v>
      </c>
      <c r="K27" s="106">
        <f t="shared" si="4"/>
        <v>4</v>
      </c>
      <c r="L27" s="161">
        <f t="shared" si="2"/>
        <v>3.3057851239669422E-2</v>
      </c>
      <c r="M27" s="108">
        <f t="shared" si="3"/>
        <v>8.9285714285714288E-2</v>
      </c>
      <c r="N27" s="162">
        <v>1</v>
      </c>
    </row>
    <row r="28" spans="1:14" ht="14.25" x14ac:dyDescent="0.15">
      <c r="A28" s="179" t="s">
        <v>156</v>
      </c>
      <c r="B28" s="22">
        <v>5</v>
      </c>
      <c r="C28" s="73">
        <v>5</v>
      </c>
      <c r="D28" s="22">
        <v>5</v>
      </c>
      <c r="E28" s="73">
        <v>5</v>
      </c>
      <c r="F28" s="22">
        <f t="shared" si="0"/>
        <v>0</v>
      </c>
      <c r="G28" s="33">
        <f t="shared" si="0"/>
        <v>0</v>
      </c>
      <c r="H28" s="22">
        <v>5</v>
      </c>
      <c r="I28" s="73">
        <v>5</v>
      </c>
      <c r="J28" s="22">
        <f t="shared" si="4"/>
        <v>0</v>
      </c>
      <c r="K28" s="34">
        <f t="shared" si="4"/>
        <v>0</v>
      </c>
      <c r="L28" s="161">
        <f t="shared" si="2"/>
        <v>0</v>
      </c>
      <c r="M28" s="35">
        <f t="shared" si="3"/>
        <v>3.5714285714285713E-3</v>
      </c>
      <c r="N28" s="162">
        <v>1</v>
      </c>
    </row>
    <row r="29" spans="1:14" ht="14.25" x14ac:dyDescent="0.15">
      <c r="A29" s="179" t="s">
        <v>157</v>
      </c>
      <c r="B29" s="22">
        <v>2</v>
      </c>
      <c r="C29" s="73">
        <v>2</v>
      </c>
      <c r="D29" s="22">
        <v>2</v>
      </c>
      <c r="E29" s="73">
        <v>2</v>
      </c>
      <c r="F29" s="22">
        <f t="shared" si="0"/>
        <v>0</v>
      </c>
      <c r="G29" s="33">
        <f t="shared" si="0"/>
        <v>0</v>
      </c>
      <c r="H29" s="22"/>
      <c r="I29" s="73"/>
      <c r="J29" s="22">
        <f t="shared" si="4"/>
        <v>2</v>
      </c>
      <c r="K29" s="34">
        <f t="shared" si="4"/>
        <v>2</v>
      </c>
      <c r="L29" s="161">
        <f t="shared" si="2"/>
        <v>0</v>
      </c>
      <c r="M29" s="35">
        <f t="shared" si="3"/>
        <v>1.4285714285714286E-3</v>
      </c>
      <c r="N29" s="162">
        <v>5</v>
      </c>
    </row>
    <row r="30" spans="1:14" ht="14.25" x14ac:dyDescent="0.15">
      <c r="A30" s="179" t="s">
        <v>158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/>
      <c r="I30" s="73"/>
      <c r="J30" s="37">
        <v>0</v>
      </c>
      <c r="K30" s="38">
        <v>0</v>
      </c>
      <c r="L30" s="161">
        <f t="shared" si="2"/>
        <v>0</v>
      </c>
      <c r="M30" s="39">
        <f t="shared" si="3"/>
        <v>0</v>
      </c>
      <c r="N30" s="162">
        <v>1</v>
      </c>
    </row>
    <row r="31" spans="1:14" ht="14.25" x14ac:dyDescent="0.15">
      <c r="A31" s="179" t="s">
        <v>159</v>
      </c>
      <c r="B31" s="93">
        <v>7</v>
      </c>
      <c r="C31" s="73">
        <v>18</v>
      </c>
      <c r="D31" s="93">
        <v>7</v>
      </c>
      <c r="E31" s="73">
        <v>18</v>
      </c>
      <c r="F31" s="22">
        <f t="shared" si="0"/>
        <v>0</v>
      </c>
      <c r="G31" s="33">
        <f t="shared" si="0"/>
        <v>0</v>
      </c>
      <c r="H31" s="93">
        <v>4</v>
      </c>
      <c r="I31" s="73">
        <v>11</v>
      </c>
      <c r="J31" s="22">
        <f t="shared" ref="J31:K54" si="5">B31-H31</f>
        <v>3</v>
      </c>
      <c r="K31" s="34">
        <f t="shared" si="5"/>
        <v>7</v>
      </c>
      <c r="L31" s="161">
        <f t="shared" si="2"/>
        <v>0.63636363636363635</v>
      </c>
      <c r="M31" s="35">
        <f t="shared" si="3"/>
        <v>1.2857142857142857E-2</v>
      </c>
      <c r="N31" s="162">
        <v>1</v>
      </c>
    </row>
    <row r="32" spans="1:14" ht="14.25" x14ac:dyDescent="0.15">
      <c r="A32" s="180" t="s">
        <v>160</v>
      </c>
      <c r="B32" s="93">
        <v>1</v>
      </c>
      <c r="C32" s="73">
        <v>1</v>
      </c>
      <c r="D32" s="93">
        <v>1</v>
      </c>
      <c r="E32" s="73">
        <v>1</v>
      </c>
      <c r="F32" s="22">
        <f t="shared" si="0"/>
        <v>0</v>
      </c>
      <c r="G32" s="41">
        <f t="shared" si="0"/>
        <v>0</v>
      </c>
      <c r="H32" s="93">
        <v>1</v>
      </c>
      <c r="I32" s="73">
        <v>1</v>
      </c>
      <c r="J32" s="22">
        <f t="shared" si="5"/>
        <v>0</v>
      </c>
      <c r="K32" s="34">
        <f t="shared" si="5"/>
        <v>0</v>
      </c>
      <c r="L32" s="161">
        <f t="shared" si="2"/>
        <v>0</v>
      </c>
      <c r="M32" s="35">
        <f t="shared" si="3"/>
        <v>7.1428571428571429E-4</v>
      </c>
      <c r="N32" s="162">
        <v>6</v>
      </c>
    </row>
    <row r="33" spans="1:14" ht="14.25" x14ac:dyDescent="0.15">
      <c r="A33" s="181" t="s">
        <v>161</v>
      </c>
      <c r="B33" s="93"/>
      <c r="C33" s="73"/>
      <c r="D33" s="93"/>
      <c r="E33" s="73"/>
      <c r="F33" s="22">
        <f t="shared" ref="F33:G54" si="6">B33-D33</f>
        <v>0</v>
      </c>
      <c r="G33" s="36">
        <f t="shared" si="6"/>
        <v>0</v>
      </c>
      <c r="H33" s="93"/>
      <c r="I33" s="73"/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0</v>
      </c>
      <c r="N33" s="162">
        <v>5</v>
      </c>
    </row>
    <row r="34" spans="1:14" ht="14.25" x14ac:dyDescent="0.15">
      <c r="A34" s="179" t="s">
        <v>162</v>
      </c>
      <c r="B34" s="93">
        <v>20</v>
      </c>
      <c r="C34" s="73">
        <v>33</v>
      </c>
      <c r="D34" s="93">
        <v>22</v>
      </c>
      <c r="E34" s="73">
        <v>34</v>
      </c>
      <c r="F34" s="22">
        <f t="shared" si="6"/>
        <v>-2</v>
      </c>
      <c r="G34" s="36">
        <f t="shared" si="6"/>
        <v>-1</v>
      </c>
      <c r="H34" s="93">
        <v>20</v>
      </c>
      <c r="I34" s="73">
        <v>27</v>
      </c>
      <c r="J34" s="22">
        <f t="shared" si="5"/>
        <v>0</v>
      </c>
      <c r="K34" s="34">
        <f t="shared" si="5"/>
        <v>6</v>
      </c>
      <c r="L34" s="161">
        <f t="shared" si="2"/>
        <v>0.22222222222222221</v>
      </c>
      <c r="M34" s="35">
        <f t="shared" si="3"/>
        <v>2.3571428571428573E-2</v>
      </c>
      <c r="N34" s="162">
        <v>1</v>
      </c>
    </row>
    <row r="35" spans="1:14" ht="14.25" x14ac:dyDescent="0.15">
      <c r="A35" s="179" t="s">
        <v>163</v>
      </c>
      <c r="B35" s="93"/>
      <c r="C35" s="73">
        <v>4</v>
      </c>
      <c r="D35" s="93"/>
      <c r="E35" s="73">
        <v>4</v>
      </c>
      <c r="F35" s="22">
        <f t="shared" si="6"/>
        <v>0</v>
      </c>
      <c r="G35" s="36">
        <f t="shared" si="6"/>
        <v>0</v>
      </c>
      <c r="H35" s="93"/>
      <c r="I35" s="73">
        <v>4</v>
      </c>
      <c r="J35" s="22">
        <f t="shared" si="5"/>
        <v>0</v>
      </c>
      <c r="K35" s="34">
        <f t="shared" si="5"/>
        <v>0</v>
      </c>
      <c r="L35" s="161">
        <f t="shared" si="2"/>
        <v>0</v>
      </c>
      <c r="M35" s="35">
        <f t="shared" si="3"/>
        <v>2.8571428571428571E-3</v>
      </c>
      <c r="N35" s="162">
        <v>5</v>
      </c>
    </row>
    <row r="36" spans="1:14" ht="14.25" x14ac:dyDescent="0.15">
      <c r="A36" s="179" t="s">
        <v>164</v>
      </c>
      <c r="B36" s="22">
        <v>3</v>
      </c>
      <c r="C36" s="73">
        <v>3</v>
      </c>
      <c r="D36" s="22">
        <v>3</v>
      </c>
      <c r="E36" s="73">
        <v>3</v>
      </c>
      <c r="F36" s="22">
        <f t="shared" si="6"/>
        <v>0</v>
      </c>
      <c r="G36" s="36">
        <f t="shared" si="6"/>
        <v>0</v>
      </c>
      <c r="H36" s="22">
        <v>1</v>
      </c>
      <c r="I36" s="73">
        <v>1</v>
      </c>
      <c r="J36" s="22">
        <f t="shared" si="5"/>
        <v>2</v>
      </c>
      <c r="K36" s="34">
        <f t="shared" si="5"/>
        <v>2</v>
      </c>
      <c r="L36" s="161">
        <f t="shared" si="2"/>
        <v>2</v>
      </c>
      <c r="M36" s="35">
        <f t="shared" si="3"/>
        <v>2.142857142857143E-3</v>
      </c>
      <c r="N36" s="162">
        <v>5</v>
      </c>
    </row>
    <row r="37" spans="1:14" ht="14.25" x14ac:dyDescent="0.15">
      <c r="A37" s="182" t="s">
        <v>165</v>
      </c>
      <c r="B37" s="93">
        <v>259</v>
      </c>
      <c r="C37" s="72">
        <v>316</v>
      </c>
      <c r="D37" s="93">
        <v>258</v>
      </c>
      <c r="E37" s="72">
        <v>312</v>
      </c>
      <c r="F37" s="22">
        <f t="shared" si="6"/>
        <v>1</v>
      </c>
      <c r="G37" s="36">
        <f t="shared" si="6"/>
        <v>4</v>
      </c>
      <c r="H37" s="93">
        <v>267</v>
      </c>
      <c r="I37" s="72">
        <v>315</v>
      </c>
      <c r="J37" s="22">
        <f t="shared" si="5"/>
        <v>-8</v>
      </c>
      <c r="K37" s="34">
        <f t="shared" si="5"/>
        <v>1</v>
      </c>
      <c r="L37" s="161">
        <f t="shared" si="2"/>
        <v>3.1746031746031746E-3</v>
      </c>
      <c r="M37" s="35">
        <f t="shared" si="3"/>
        <v>0.2257142857142857</v>
      </c>
      <c r="N37" s="162">
        <v>1</v>
      </c>
    </row>
    <row r="38" spans="1:14" ht="14.25" x14ac:dyDescent="0.15">
      <c r="A38" s="179" t="s">
        <v>166</v>
      </c>
      <c r="B38" s="22"/>
      <c r="C38" s="73"/>
      <c r="D38" s="22"/>
      <c r="E38" s="73"/>
      <c r="F38" s="22">
        <f t="shared" si="6"/>
        <v>0</v>
      </c>
      <c r="G38" s="36">
        <f t="shared" si="6"/>
        <v>0</v>
      </c>
      <c r="H38" s="22"/>
      <c r="I38" s="73"/>
      <c r="J38" s="22">
        <f t="shared" si="5"/>
        <v>0</v>
      </c>
      <c r="K38" s="34">
        <f t="shared" si="5"/>
        <v>0</v>
      </c>
      <c r="L38" s="161">
        <f t="shared" si="2"/>
        <v>0</v>
      </c>
      <c r="M38" s="35">
        <f t="shared" si="3"/>
        <v>0</v>
      </c>
      <c r="N38" s="162">
        <v>2</v>
      </c>
    </row>
    <row r="39" spans="1:14" ht="14.25" x14ac:dyDescent="0.15">
      <c r="A39" s="183" t="s">
        <v>167</v>
      </c>
      <c r="B39" s="93">
        <v>1</v>
      </c>
      <c r="C39" s="73">
        <v>1</v>
      </c>
      <c r="D39" s="93">
        <v>1</v>
      </c>
      <c r="E39" s="73">
        <v>1</v>
      </c>
      <c r="F39" s="22">
        <f t="shared" si="6"/>
        <v>0</v>
      </c>
      <c r="G39" s="36">
        <f t="shared" si="6"/>
        <v>0</v>
      </c>
      <c r="H39" s="93">
        <v>1</v>
      </c>
      <c r="I39" s="73">
        <v>1</v>
      </c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7.1428571428571429E-4</v>
      </c>
      <c r="N39" s="162">
        <v>2</v>
      </c>
    </row>
    <row r="40" spans="1:14" ht="14.25" x14ac:dyDescent="0.15">
      <c r="A40" s="183" t="s">
        <v>168</v>
      </c>
      <c r="B40" s="93"/>
      <c r="C40" s="73"/>
      <c r="D40" s="93"/>
      <c r="E40" s="73"/>
      <c r="F40" s="22">
        <f t="shared" si="6"/>
        <v>0</v>
      </c>
      <c r="G40" s="36">
        <f t="shared" si="6"/>
        <v>0</v>
      </c>
      <c r="H40" s="93"/>
      <c r="I40" s="73"/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0</v>
      </c>
      <c r="N40" s="162">
        <v>2</v>
      </c>
    </row>
    <row r="41" spans="1:14" ht="14.25" x14ac:dyDescent="0.15">
      <c r="A41" s="183" t="s">
        <v>72</v>
      </c>
      <c r="B41" s="22"/>
      <c r="C41" s="73"/>
      <c r="D41" s="22"/>
      <c r="E41" s="73"/>
      <c r="F41" s="22">
        <f t="shared" si="6"/>
        <v>0</v>
      </c>
      <c r="G41" s="36">
        <f t="shared" si="6"/>
        <v>0</v>
      </c>
      <c r="H41" s="22">
        <v>1</v>
      </c>
      <c r="I41" s="73">
        <v>1</v>
      </c>
      <c r="J41" s="22">
        <f t="shared" si="5"/>
        <v>-1</v>
      </c>
      <c r="K41" s="34">
        <f t="shared" si="5"/>
        <v>-1</v>
      </c>
      <c r="L41" s="161">
        <f t="shared" si="2"/>
        <v>-1</v>
      </c>
      <c r="M41" s="35">
        <f t="shared" si="3"/>
        <v>0</v>
      </c>
      <c r="N41" s="162">
        <v>2</v>
      </c>
    </row>
    <row r="42" spans="1:14" ht="14.25" x14ac:dyDescent="0.15">
      <c r="A42" s="181" t="s">
        <v>169</v>
      </c>
      <c r="B42" s="93">
        <v>1</v>
      </c>
      <c r="C42" s="72">
        <v>1</v>
      </c>
      <c r="D42" s="93">
        <v>1</v>
      </c>
      <c r="E42" s="72">
        <v>1</v>
      </c>
      <c r="F42" s="22">
        <f t="shared" si="6"/>
        <v>0</v>
      </c>
      <c r="G42" s="33">
        <f t="shared" si="6"/>
        <v>0</v>
      </c>
      <c r="H42" s="93">
        <v>1</v>
      </c>
      <c r="I42" s="72">
        <v>1</v>
      </c>
      <c r="J42" s="22">
        <f t="shared" si="5"/>
        <v>0</v>
      </c>
      <c r="K42" s="34">
        <f t="shared" si="5"/>
        <v>0</v>
      </c>
      <c r="L42" s="161">
        <f t="shared" si="2"/>
        <v>0</v>
      </c>
      <c r="M42" s="35">
        <f t="shared" si="3"/>
        <v>7.1428571428571429E-4</v>
      </c>
      <c r="N42" s="162">
        <v>2</v>
      </c>
    </row>
    <row r="43" spans="1:14" ht="14.25" x14ac:dyDescent="0.15">
      <c r="A43" s="179" t="s">
        <v>170</v>
      </c>
      <c r="B43" s="22"/>
      <c r="C43" s="72"/>
      <c r="D43" s="22"/>
      <c r="E43" s="72"/>
      <c r="F43" s="22">
        <f t="shared" si="6"/>
        <v>0</v>
      </c>
      <c r="G43" s="33">
        <f t="shared" si="6"/>
        <v>0</v>
      </c>
      <c r="H43" s="22"/>
      <c r="I43" s="72"/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0</v>
      </c>
      <c r="N43" s="162">
        <v>2</v>
      </c>
    </row>
    <row r="44" spans="1:14" ht="14.25" x14ac:dyDescent="0.15">
      <c r="A44" s="181" t="s">
        <v>171</v>
      </c>
      <c r="B44" s="22"/>
      <c r="C44" s="72"/>
      <c r="D44" s="22"/>
      <c r="E44" s="72"/>
      <c r="F44" s="77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1</v>
      </c>
    </row>
    <row r="45" spans="1:14" ht="14.25" x14ac:dyDescent="0.15">
      <c r="A45" s="179" t="s">
        <v>172</v>
      </c>
      <c r="B45" s="22">
        <v>24</v>
      </c>
      <c r="C45" s="72">
        <v>26</v>
      </c>
      <c r="D45" s="22">
        <v>24</v>
      </c>
      <c r="E45" s="72">
        <v>26</v>
      </c>
      <c r="F45" s="77">
        <f t="shared" si="6"/>
        <v>0</v>
      </c>
      <c r="G45" s="33">
        <f t="shared" si="6"/>
        <v>0</v>
      </c>
      <c r="H45" s="22">
        <v>23</v>
      </c>
      <c r="I45" s="72">
        <v>24</v>
      </c>
      <c r="J45" s="22">
        <f t="shared" si="5"/>
        <v>1</v>
      </c>
      <c r="K45" s="34">
        <f t="shared" si="5"/>
        <v>2</v>
      </c>
      <c r="L45" s="161">
        <f t="shared" si="2"/>
        <v>8.3333333333333329E-2</v>
      </c>
      <c r="M45" s="35">
        <f t="shared" si="3"/>
        <v>1.8571428571428572E-2</v>
      </c>
      <c r="N45" s="162">
        <v>1</v>
      </c>
    </row>
    <row r="46" spans="1:14" ht="14.25" x14ac:dyDescent="0.15">
      <c r="A46" s="184" t="s">
        <v>173</v>
      </c>
      <c r="B46" s="22">
        <v>1</v>
      </c>
      <c r="C46" s="72">
        <v>1</v>
      </c>
      <c r="D46" s="22">
        <v>1</v>
      </c>
      <c r="E46" s="72">
        <v>1</v>
      </c>
      <c r="F46" s="79">
        <f t="shared" si="6"/>
        <v>0</v>
      </c>
      <c r="G46" s="30">
        <f t="shared" si="6"/>
        <v>0</v>
      </c>
      <c r="H46" s="22"/>
      <c r="I46" s="72"/>
      <c r="J46" s="22">
        <f t="shared" si="5"/>
        <v>1</v>
      </c>
      <c r="K46" s="34">
        <f t="shared" si="5"/>
        <v>1</v>
      </c>
      <c r="L46" s="161">
        <f t="shared" si="2"/>
        <v>0</v>
      </c>
      <c r="M46" s="35">
        <f t="shared" si="3"/>
        <v>7.1428571428571429E-4</v>
      </c>
      <c r="N46" s="162">
        <v>3</v>
      </c>
    </row>
    <row r="47" spans="1:14" ht="14.25" x14ac:dyDescent="0.15">
      <c r="A47" s="179" t="s">
        <v>174</v>
      </c>
      <c r="B47" s="22">
        <v>7</v>
      </c>
      <c r="C47" s="73">
        <v>7</v>
      </c>
      <c r="D47" s="22">
        <v>7</v>
      </c>
      <c r="E47" s="73">
        <v>7</v>
      </c>
      <c r="F47" s="77">
        <f t="shared" si="6"/>
        <v>0</v>
      </c>
      <c r="G47" s="33">
        <f t="shared" si="6"/>
        <v>0</v>
      </c>
      <c r="H47" s="22">
        <v>6</v>
      </c>
      <c r="I47" s="73">
        <v>6</v>
      </c>
      <c r="J47" s="21">
        <f t="shared" si="5"/>
        <v>1</v>
      </c>
      <c r="K47" s="34">
        <f t="shared" si="5"/>
        <v>1</v>
      </c>
      <c r="L47" s="161">
        <f t="shared" si="2"/>
        <v>0.16666666666666666</v>
      </c>
      <c r="M47" s="35">
        <f t="shared" si="3"/>
        <v>5.0000000000000001E-3</v>
      </c>
      <c r="N47" s="162">
        <v>2</v>
      </c>
    </row>
    <row r="48" spans="1:14" ht="14.25" x14ac:dyDescent="0.15">
      <c r="A48" s="179" t="s">
        <v>175</v>
      </c>
      <c r="B48" s="22">
        <v>18</v>
      </c>
      <c r="C48" s="73">
        <v>25</v>
      </c>
      <c r="D48" s="22">
        <v>19</v>
      </c>
      <c r="E48" s="73">
        <v>26</v>
      </c>
      <c r="F48" s="77">
        <f t="shared" si="6"/>
        <v>-1</v>
      </c>
      <c r="G48" s="33">
        <f t="shared" si="6"/>
        <v>-1</v>
      </c>
      <c r="H48" s="185">
        <v>20</v>
      </c>
      <c r="I48" s="73">
        <v>26</v>
      </c>
      <c r="J48" s="21">
        <f t="shared" si="5"/>
        <v>-2</v>
      </c>
      <c r="K48" s="34">
        <f t="shared" si="5"/>
        <v>-1</v>
      </c>
      <c r="L48" s="161">
        <f t="shared" si="2"/>
        <v>-3.8461538461538464E-2</v>
      </c>
      <c r="M48" s="35">
        <f t="shared" si="3"/>
        <v>1.7857142857142856E-2</v>
      </c>
      <c r="N48" s="162">
        <v>4</v>
      </c>
    </row>
    <row r="49" spans="1:14" ht="14.25" x14ac:dyDescent="0.15">
      <c r="A49" s="179" t="s">
        <v>176</v>
      </c>
      <c r="B49" s="22"/>
      <c r="C49" s="73"/>
      <c r="D49" s="22"/>
      <c r="E49" s="73"/>
      <c r="F49" s="77">
        <f t="shared" si="6"/>
        <v>0</v>
      </c>
      <c r="G49" s="33">
        <f t="shared" si="6"/>
        <v>0</v>
      </c>
      <c r="H49" s="186"/>
      <c r="I49" s="73"/>
      <c r="J49" s="21">
        <f t="shared" si="5"/>
        <v>0</v>
      </c>
      <c r="K49" s="34">
        <f t="shared" si="5"/>
        <v>0</v>
      </c>
      <c r="L49" s="161">
        <f t="shared" si="2"/>
        <v>0</v>
      </c>
      <c r="M49" s="35">
        <f t="shared" si="3"/>
        <v>0</v>
      </c>
      <c r="N49" s="162">
        <v>2</v>
      </c>
    </row>
    <row r="50" spans="1:14" ht="14.25" x14ac:dyDescent="0.15">
      <c r="A50" s="176" t="s">
        <v>177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>
        <v>1</v>
      </c>
      <c r="I50" s="73">
        <v>1</v>
      </c>
      <c r="J50" s="21">
        <f t="shared" si="5"/>
        <v>-1</v>
      </c>
      <c r="K50" s="34">
        <f t="shared" si="5"/>
        <v>-1</v>
      </c>
      <c r="L50" s="161">
        <f t="shared" si="2"/>
        <v>-1</v>
      </c>
      <c r="M50" s="35">
        <f t="shared" si="3"/>
        <v>0</v>
      </c>
      <c r="N50" s="162">
        <v>1</v>
      </c>
    </row>
    <row r="51" spans="1:14" ht="14.25" x14ac:dyDescent="0.15">
      <c r="A51" s="179" t="s">
        <v>71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7.1428571428571429E-4</v>
      </c>
      <c r="N51" s="162">
        <v>5</v>
      </c>
    </row>
    <row r="52" spans="1:14" ht="14.25" x14ac:dyDescent="0.15">
      <c r="A52" s="179" t="s">
        <v>178</v>
      </c>
      <c r="B52" s="22">
        <v>132</v>
      </c>
      <c r="C52" s="73">
        <v>146</v>
      </c>
      <c r="D52" s="22">
        <v>135</v>
      </c>
      <c r="E52" s="73">
        <v>150</v>
      </c>
      <c r="F52" s="77">
        <f t="shared" si="6"/>
        <v>-3</v>
      </c>
      <c r="G52" s="33">
        <f t="shared" si="6"/>
        <v>-4</v>
      </c>
      <c r="H52" s="186">
        <v>129</v>
      </c>
      <c r="I52" s="73">
        <v>135</v>
      </c>
      <c r="J52" s="21">
        <f t="shared" si="5"/>
        <v>3</v>
      </c>
      <c r="K52" s="34">
        <f t="shared" si="5"/>
        <v>11</v>
      </c>
      <c r="L52" s="161">
        <f t="shared" si="2"/>
        <v>8.1481481481481488E-2</v>
      </c>
      <c r="M52" s="35">
        <f t="shared" si="3"/>
        <v>0.10428571428571429</v>
      </c>
      <c r="N52" s="187">
        <v>1</v>
      </c>
    </row>
    <row r="53" spans="1:14" ht="15" thickBot="1" x14ac:dyDescent="0.2">
      <c r="A53" s="188" t="s">
        <v>88</v>
      </c>
      <c r="B53" s="42">
        <v>1</v>
      </c>
      <c r="C53" s="189">
        <v>1</v>
      </c>
      <c r="D53" s="42">
        <v>1</v>
      </c>
      <c r="E53" s="189">
        <v>4</v>
      </c>
      <c r="F53" s="77">
        <f t="shared" si="6"/>
        <v>0</v>
      </c>
      <c r="G53" s="33">
        <f t="shared" si="6"/>
        <v>-3</v>
      </c>
      <c r="H53" s="190">
        <v>1</v>
      </c>
      <c r="I53" s="189">
        <v>1</v>
      </c>
      <c r="J53" s="42">
        <f t="shared" si="5"/>
        <v>0</v>
      </c>
      <c r="K53" s="38">
        <f t="shared" si="5"/>
        <v>0</v>
      </c>
      <c r="L53" s="191">
        <f t="shared" si="2"/>
        <v>0</v>
      </c>
      <c r="M53" s="39">
        <f t="shared" si="3"/>
        <v>7.1428571428571429E-4</v>
      </c>
      <c r="N53" s="192">
        <v>0</v>
      </c>
    </row>
    <row r="54" spans="1:14" ht="15" thickBot="1" x14ac:dyDescent="0.2">
      <c r="A54" s="193" t="s">
        <v>53</v>
      </c>
      <c r="B54" s="43">
        <f>SUM(B4:B53)</f>
        <v>1132</v>
      </c>
      <c r="C54" s="75">
        <f>SUM(C4:C53)</f>
        <v>1400</v>
      </c>
      <c r="D54" s="43">
        <f>SUM(D4:D53)</f>
        <v>1126</v>
      </c>
      <c r="E54" s="75">
        <f>SUM(E4:E53)</f>
        <v>1397</v>
      </c>
      <c r="F54" s="44">
        <f t="shared" si="6"/>
        <v>6</v>
      </c>
      <c r="G54" s="146">
        <f t="shared" si="6"/>
        <v>3</v>
      </c>
      <c r="H54" s="43">
        <f>SUM(H4:H53)</f>
        <v>1104</v>
      </c>
      <c r="I54" s="43">
        <f>SUM(I4:I53)</f>
        <v>1341</v>
      </c>
      <c r="J54" s="44">
        <f t="shared" si="5"/>
        <v>28</v>
      </c>
      <c r="K54" s="45">
        <f t="shared" si="5"/>
        <v>59</v>
      </c>
      <c r="L54" s="194">
        <f t="shared" si="2"/>
        <v>4.3997017151379568E-2</v>
      </c>
      <c r="M54" s="195">
        <f t="shared" si="3"/>
        <v>1</v>
      </c>
      <c r="N54" s="7"/>
    </row>
    <row r="55" spans="1:14" x14ac:dyDescent="0.15">
      <c r="M55" s="196"/>
    </row>
  </sheetData>
  <mergeCells count="15">
    <mergeCell ref="AA2:AB2"/>
    <mergeCell ref="AC2:AD2"/>
    <mergeCell ref="AE2:AF2"/>
    <mergeCell ref="P2:P3"/>
    <mergeCell ref="Q2:R2"/>
    <mergeCell ref="S2:T2"/>
    <mergeCell ref="U2:V2"/>
    <mergeCell ref="W2:X2"/>
    <mergeCell ref="Y2:Z2"/>
    <mergeCell ref="I1:M1"/>
    <mergeCell ref="B2:C2"/>
    <mergeCell ref="D2:E2"/>
    <mergeCell ref="F2:G2"/>
    <mergeCell ref="H2:I2"/>
    <mergeCell ref="J2:K2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F55"/>
  <sheetViews>
    <sheetView topLeftCell="E1" workbookViewId="0">
      <selection activeCell="P2" sqref="P2:AF7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customWidth="1"/>
  </cols>
  <sheetData>
    <row r="1" spans="1:32" ht="15" thickBot="1" x14ac:dyDescent="0.2">
      <c r="A1" s="127"/>
      <c r="B1" s="1"/>
      <c r="C1" s="1"/>
      <c r="D1" s="1"/>
      <c r="G1" s="1"/>
      <c r="I1" s="253" t="s">
        <v>190</v>
      </c>
      <c r="J1" s="253"/>
      <c r="K1" s="253"/>
      <c r="L1" s="253"/>
      <c r="M1" s="253"/>
    </row>
    <row r="2" spans="1:32" ht="13.5" customHeight="1" x14ac:dyDescent="0.15">
      <c r="A2" s="149"/>
      <c r="B2" s="248">
        <v>45078</v>
      </c>
      <c r="C2" s="249"/>
      <c r="D2" s="248">
        <v>45047</v>
      </c>
      <c r="E2" s="249"/>
      <c r="F2" s="250" t="s">
        <v>3</v>
      </c>
      <c r="G2" s="251"/>
      <c r="H2" s="248">
        <v>44713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31"/>
    </row>
    <row r="3" spans="1:32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59" t="s">
        <v>23</v>
      </c>
    </row>
    <row r="4" spans="1:32" ht="14.25" x14ac:dyDescent="0.15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2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7" si="1">B4-H4</f>
        <v>0</v>
      </c>
      <c r="K4" s="28">
        <f t="shared" si="1"/>
        <v>0</v>
      </c>
      <c r="L4" s="161">
        <f t="shared" ref="L4:L54" si="2">IF(ISERROR(K4/I4),0,K4/I4)</f>
        <v>0</v>
      </c>
      <c r="M4" s="29">
        <f t="shared" ref="M4:M54" si="3">C4/$C$54</f>
        <v>7.158196134574087E-4</v>
      </c>
      <c r="N4" s="162">
        <v>1</v>
      </c>
      <c r="P4" s="148" t="s">
        <v>25</v>
      </c>
      <c r="Q4" s="163">
        <v>18</v>
      </c>
      <c r="R4" s="163">
        <v>1117</v>
      </c>
      <c r="S4" s="164">
        <v>6</v>
      </c>
      <c r="T4" s="164">
        <v>14</v>
      </c>
      <c r="U4" s="163">
        <v>2</v>
      </c>
      <c r="V4" s="163">
        <v>2</v>
      </c>
      <c r="W4" s="164">
        <v>2</v>
      </c>
      <c r="X4" s="164">
        <v>27</v>
      </c>
      <c r="Y4" s="163">
        <v>6</v>
      </c>
      <c r="Z4" s="165">
        <v>229</v>
      </c>
      <c r="AA4" s="164">
        <v>2</v>
      </c>
      <c r="AB4" s="166">
        <v>4</v>
      </c>
      <c r="AC4" s="167">
        <f>Q4+S4+U4+W4+Y4+AA4</f>
        <v>36</v>
      </c>
      <c r="AD4" s="168">
        <f>R4+T4+V4+X4+Z4+AB4+4</f>
        <v>1397</v>
      </c>
      <c r="AE4" s="169">
        <v>682</v>
      </c>
      <c r="AF4" s="170">
        <v>715</v>
      </c>
    </row>
    <row r="5" spans="1:32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1.4316392269148174E-3</v>
      </c>
      <c r="N5" s="162">
        <v>5</v>
      </c>
      <c r="P5" s="172" t="s">
        <v>19</v>
      </c>
      <c r="Q5" s="59">
        <f>Q4/AC4</f>
        <v>0.5</v>
      </c>
      <c r="R5" s="59">
        <f>R4/AD4</f>
        <v>0.79957050823192555</v>
      </c>
      <c r="S5" s="60">
        <f>S4/AC4</f>
        <v>0.16666666666666666</v>
      </c>
      <c r="T5" s="60">
        <f>T4/AD4</f>
        <v>1.0021474588403722E-2</v>
      </c>
      <c r="U5" s="59">
        <f>U4/AC4</f>
        <v>5.5555555555555552E-2</v>
      </c>
      <c r="V5" s="59">
        <f>V4/AD4</f>
        <v>1.4316392269148174E-3</v>
      </c>
      <c r="W5" s="60">
        <f>W4/AC4</f>
        <v>5.5555555555555552E-2</v>
      </c>
      <c r="X5" s="60">
        <f>X4/AD4</f>
        <v>1.9327129563350035E-2</v>
      </c>
      <c r="Y5" s="59">
        <f>Y4/AC4</f>
        <v>0.16666666666666666</v>
      </c>
      <c r="Z5" s="59">
        <f>Z4/AD4</f>
        <v>0.1639226914817466</v>
      </c>
      <c r="AA5" s="60">
        <f>AA4/AC4</f>
        <v>5.5555555555555552E-2</v>
      </c>
      <c r="AB5" s="173">
        <f>AB4/AD4</f>
        <v>2.8632784538296348E-3</v>
      </c>
      <c r="AC5" s="174">
        <f>Q5+S5+U5+W5+Y5+AA5</f>
        <v>1</v>
      </c>
      <c r="AD5" s="175">
        <f>R5+T5+V5+X5+Z5+AB5</f>
        <v>0.99713672154617039</v>
      </c>
      <c r="AE5" s="63">
        <f>AE4/AD4</f>
        <v>0.48818897637795278</v>
      </c>
      <c r="AF5" s="64">
        <f>AF4/AD4</f>
        <v>0.51181102362204722</v>
      </c>
    </row>
    <row r="6" spans="1:32" ht="14.25" x14ac:dyDescent="0.15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2.1474588403722263E-3</v>
      </c>
      <c r="N6" s="162">
        <v>6</v>
      </c>
      <c r="P6" s="127"/>
      <c r="Q6" s="177"/>
      <c r="R6" s="178" t="s">
        <v>136</v>
      </c>
    </row>
    <row r="7" spans="1:32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1.4316392269148174E-3</v>
      </c>
      <c r="N7" s="162">
        <v>2</v>
      </c>
      <c r="Q7" s="177"/>
      <c r="R7" s="178" t="s">
        <v>116</v>
      </c>
    </row>
    <row r="8" spans="1:32" ht="14.25" x14ac:dyDescent="0.15">
      <c r="A8" s="179" t="s">
        <v>138</v>
      </c>
      <c r="B8" s="93">
        <v>129</v>
      </c>
      <c r="C8" s="73">
        <v>217</v>
      </c>
      <c r="D8" s="93">
        <v>125</v>
      </c>
      <c r="E8" s="73">
        <v>211</v>
      </c>
      <c r="F8" s="22">
        <f t="shared" si="0"/>
        <v>4</v>
      </c>
      <c r="G8" s="33">
        <f t="shared" si="0"/>
        <v>6</v>
      </c>
      <c r="H8" s="93">
        <v>108</v>
      </c>
      <c r="I8" s="73">
        <v>191</v>
      </c>
      <c r="J8" s="22">
        <f t="shared" si="1"/>
        <v>21</v>
      </c>
      <c r="K8" s="34">
        <f t="shared" si="1"/>
        <v>26</v>
      </c>
      <c r="L8" s="161">
        <f t="shared" si="2"/>
        <v>0.13612565445026178</v>
      </c>
      <c r="M8" s="35">
        <f t="shared" si="3"/>
        <v>0.15533285612025768</v>
      </c>
      <c r="N8" s="162">
        <v>5</v>
      </c>
      <c r="P8" s="127"/>
      <c r="Q8" s="177"/>
    </row>
    <row r="9" spans="1:32" ht="14.25" x14ac:dyDescent="0.15">
      <c r="A9" s="179" t="s">
        <v>139</v>
      </c>
      <c r="B9" s="22">
        <v>7</v>
      </c>
      <c r="C9" s="73">
        <v>7</v>
      </c>
      <c r="D9" s="22">
        <v>4</v>
      </c>
      <c r="E9" s="73">
        <v>4</v>
      </c>
      <c r="F9" s="22">
        <f t="shared" si="0"/>
        <v>3</v>
      </c>
      <c r="G9" s="33">
        <f t="shared" si="0"/>
        <v>3</v>
      </c>
      <c r="H9" s="22">
        <v>4</v>
      </c>
      <c r="I9" s="73">
        <v>4</v>
      </c>
      <c r="J9" s="22">
        <f t="shared" si="1"/>
        <v>3</v>
      </c>
      <c r="K9" s="34">
        <f t="shared" si="1"/>
        <v>3</v>
      </c>
      <c r="L9" s="161">
        <f t="shared" si="2"/>
        <v>0.75</v>
      </c>
      <c r="M9" s="35">
        <f t="shared" si="3"/>
        <v>5.0107372942018611E-3</v>
      </c>
      <c r="N9" s="162">
        <v>1</v>
      </c>
    </row>
    <row r="10" spans="1:32" ht="14.25" x14ac:dyDescent="0.15">
      <c r="A10" s="180" t="s">
        <v>140</v>
      </c>
      <c r="B10" s="93">
        <v>9</v>
      </c>
      <c r="C10" s="73">
        <v>23</v>
      </c>
      <c r="D10" s="93">
        <v>9</v>
      </c>
      <c r="E10" s="73">
        <v>23</v>
      </c>
      <c r="F10" s="22">
        <f t="shared" si="0"/>
        <v>0</v>
      </c>
      <c r="G10" s="33">
        <f t="shared" si="0"/>
        <v>0</v>
      </c>
      <c r="H10" s="93">
        <v>10</v>
      </c>
      <c r="I10" s="73">
        <v>22</v>
      </c>
      <c r="J10" s="22">
        <f t="shared" si="1"/>
        <v>-1</v>
      </c>
      <c r="K10" s="34">
        <f t="shared" si="1"/>
        <v>1</v>
      </c>
      <c r="L10" s="161">
        <f t="shared" si="2"/>
        <v>4.5454545454545456E-2</v>
      </c>
      <c r="M10" s="35">
        <f t="shared" si="3"/>
        <v>1.6463851109520401E-2</v>
      </c>
      <c r="N10" s="162">
        <v>1</v>
      </c>
    </row>
    <row r="11" spans="1:32" ht="14.25" x14ac:dyDescent="0.15">
      <c r="A11" s="179" t="s">
        <v>141</v>
      </c>
      <c r="B11" s="93">
        <v>3</v>
      </c>
      <c r="C11" s="73">
        <v>3</v>
      </c>
      <c r="D11" s="93">
        <v>2</v>
      </c>
      <c r="E11" s="73">
        <v>2</v>
      </c>
      <c r="F11" s="22">
        <f t="shared" si="0"/>
        <v>1</v>
      </c>
      <c r="G11" s="33">
        <f t="shared" si="0"/>
        <v>1</v>
      </c>
      <c r="H11" s="93">
        <v>1</v>
      </c>
      <c r="I11" s="73">
        <v>1</v>
      </c>
      <c r="J11" s="22">
        <f t="shared" si="1"/>
        <v>2</v>
      </c>
      <c r="K11" s="34">
        <f t="shared" si="1"/>
        <v>2</v>
      </c>
      <c r="L11" s="161">
        <f t="shared" si="2"/>
        <v>2</v>
      </c>
      <c r="M11" s="35">
        <f t="shared" si="3"/>
        <v>2.1474588403722263E-3</v>
      </c>
      <c r="N11" s="162">
        <v>1</v>
      </c>
    </row>
    <row r="12" spans="1:32" ht="14.25" x14ac:dyDescent="0.15">
      <c r="A12" s="179" t="s">
        <v>142</v>
      </c>
      <c r="B12" s="22"/>
      <c r="C12" s="73"/>
      <c r="D12" s="22"/>
      <c r="E12" s="73"/>
      <c r="F12" s="22">
        <f t="shared" si="0"/>
        <v>0</v>
      </c>
      <c r="G12" s="36">
        <f t="shared" si="0"/>
        <v>0</v>
      </c>
      <c r="H12" s="22">
        <v>1</v>
      </c>
      <c r="I12" s="73">
        <v>1</v>
      </c>
      <c r="J12" s="22">
        <f t="shared" si="1"/>
        <v>-1</v>
      </c>
      <c r="K12" s="34">
        <f t="shared" si="1"/>
        <v>-1</v>
      </c>
      <c r="L12" s="161">
        <f t="shared" si="2"/>
        <v>-1</v>
      </c>
      <c r="M12" s="35">
        <f t="shared" si="3"/>
        <v>0</v>
      </c>
      <c r="N12" s="162">
        <v>4</v>
      </c>
    </row>
    <row r="13" spans="1:32" ht="14.25" x14ac:dyDescent="0.15">
      <c r="A13" s="179" t="s">
        <v>143</v>
      </c>
      <c r="B13" s="22">
        <v>4</v>
      </c>
      <c r="C13" s="73">
        <v>6</v>
      </c>
      <c r="D13" s="22">
        <v>4</v>
      </c>
      <c r="E13" s="73">
        <v>6</v>
      </c>
      <c r="F13" s="22">
        <f t="shared" si="0"/>
        <v>0</v>
      </c>
      <c r="G13" s="33">
        <f t="shared" si="0"/>
        <v>0</v>
      </c>
      <c r="H13" s="22">
        <v>2</v>
      </c>
      <c r="I13" s="73">
        <v>4</v>
      </c>
      <c r="J13" s="22">
        <f t="shared" si="1"/>
        <v>2</v>
      </c>
      <c r="K13" s="34">
        <f t="shared" si="1"/>
        <v>2</v>
      </c>
      <c r="L13" s="161">
        <f t="shared" si="2"/>
        <v>0.5</v>
      </c>
      <c r="M13" s="35">
        <f t="shared" si="3"/>
        <v>4.2949176807444527E-3</v>
      </c>
      <c r="N13" s="162">
        <v>1</v>
      </c>
    </row>
    <row r="14" spans="1:32" ht="14.25" x14ac:dyDescent="0.15">
      <c r="A14" s="179" t="s">
        <v>144</v>
      </c>
      <c r="B14" s="93">
        <v>194</v>
      </c>
      <c r="C14" s="73">
        <v>234</v>
      </c>
      <c r="D14" s="93">
        <v>191</v>
      </c>
      <c r="E14" s="73">
        <v>231</v>
      </c>
      <c r="F14" s="22">
        <f t="shared" si="0"/>
        <v>3</v>
      </c>
      <c r="G14" s="33">
        <f t="shared" si="0"/>
        <v>3</v>
      </c>
      <c r="H14" s="93">
        <v>187</v>
      </c>
      <c r="I14" s="73">
        <v>230</v>
      </c>
      <c r="J14" s="22">
        <f t="shared" si="1"/>
        <v>7</v>
      </c>
      <c r="K14" s="34">
        <f t="shared" si="1"/>
        <v>4</v>
      </c>
      <c r="L14" s="161">
        <f t="shared" si="2"/>
        <v>1.7391304347826087E-2</v>
      </c>
      <c r="M14" s="35">
        <f t="shared" si="3"/>
        <v>0.16750178954903364</v>
      </c>
      <c r="N14" s="162">
        <v>1</v>
      </c>
    </row>
    <row r="15" spans="1:32" ht="14.25" x14ac:dyDescent="0.15">
      <c r="A15" s="179" t="s">
        <v>73</v>
      </c>
      <c r="B15" s="93">
        <v>103</v>
      </c>
      <c r="C15" s="73">
        <v>107</v>
      </c>
      <c r="D15" s="93">
        <v>102</v>
      </c>
      <c r="E15" s="73">
        <v>106</v>
      </c>
      <c r="F15" s="22">
        <f t="shared" si="0"/>
        <v>1</v>
      </c>
      <c r="G15" s="33">
        <f t="shared" si="0"/>
        <v>1</v>
      </c>
      <c r="H15" s="93">
        <v>122</v>
      </c>
      <c r="I15" s="73">
        <v>126</v>
      </c>
      <c r="J15" s="22">
        <f t="shared" si="1"/>
        <v>-19</v>
      </c>
      <c r="K15" s="34">
        <f t="shared" si="1"/>
        <v>-19</v>
      </c>
      <c r="L15" s="161">
        <f t="shared" si="2"/>
        <v>-0.15079365079365079</v>
      </c>
      <c r="M15" s="35">
        <f t="shared" si="3"/>
        <v>7.6592698639942738E-2</v>
      </c>
      <c r="N15" s="162">
        <v>1</v>
      </c>
    </row>
    <row r="16" spans="1:32" ht="14.25" x14ac:dyDescent="0.15">
      <c r="A16" s="179" t="s">
        <v>145</v>
      </c>
      <c r="B16" s="93"/>
      <c r="C16" s="73"/>
      <c r="D16" s="93"/>
      <c r="E16" s="73"/>
      <c r="F16" s="22">
        <f t="shared" si="0"/>
        <v>0</v>
      </c>
      <c r="G16" s="33">
        <f t="shared" si="0"/>
        <v>0</v>
      </c>
      <c r="H16" s="93"/>
      <c r="I16" s="73"/>
      <c r="J16" s="22">
        <f t="shared" si="1"/>
        <v>0</v>
      </c>
      <c r="K16" s="34">
        <f t="shared" si="1"/>
        <v>0</v>
      </c>
      <c r="L16" s="161">
        <f t="shared" si="2"/>
        <v>0</v>
      </c>
      <c r="M16" s="35">
        <f t="shared" si="3"/>
        <v>0</v>
      </c>
      <c r="N16" s="162">
        <v>5</v>
      </c>
    </row>
    <row r="17" spans="1:14" ht="14.25" x14ac:dyDescent="0.15">
      <c r="A17" s="181" t="s">
        <v>146</v>
      </c>
      <c r="B17" s="93">
        <v>1</v>
      </c>
      <c r="C17" s="73">
        <v>1</v>
      </c>
      <c r="D17" s="93">
        <v>1</v>
      </c>
      <c r="E17" s="73">
        <v>1</v>
      </c>
      <c r="F17" s="22">
        <f t="shared" si="0"/>
        <v>0</v>
      </c>
      <c r="G17" s="33">
        <f t="shared" si="0"/>
        <v>0</v>
      </c>
      <c r="H17" s="93">
        <v>1</v>
      </c>
      <c r="I17" s="73">
        <v>1</v>
      </c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7.158196134574087E-4</v>
      </c>
      <c r="N17" s="162">
        <v>2</v>
      </c>
    </row>
    <row r="18" spans="1:14" ht="14.25" x14ac:dyDescent="0.15">
      <c r="A18" s="179" t="s">
        <v>147</v>
      </c>
      <c r="B18" s="93">
        <v>2</v>
      </c>
      <c r="C18" s="109">
        <v>2</v>
      </c>
      <c r="D18" s="93">
        <v>2</v>
      </c>
      <c r="E18" s="109">
        <v>2</v>
      </c>
      <c r="F18" s="93">
        <f t="shared" si="0"/>
        <v>0</v>
      </c>
      <c r="G18" s="105">
        <f t="shared" si="0"/>
        <v>0</v>
      </c>
      <c r="H18" s="93">
        <v>2</v>
      </c>
      <c r="I18" s="109">
        <v>2</v>
      </c>
      <c r="J18" s="93">
        <v>0</v>
      </c>
      <c r="K18" s="106">
        <v>0</v>
      </c>
      <c r="L18" s="161">
        <f t="shared" si="2"/>
        <v>0</v>
      </c>
      <c r="M18" s="108">
        <f t="shared" si="3"/>
        <v>1.4316392269148174E-3</v>
      </c>
      <c r="N18" s="162">
        <v>2</v>
      </c>
    </row>
    <row r="19" spans="1:14" ht="14.25" x14ac:dyDescent="0.15">
      <c r="A19" s="179" t="s">
        <v>148</v>
      </c>
      <c r="B19" s="93"/>
      <c r="C19" s="73"/>
      <c r="D19" s="93"/>
      <c r="E19" s="73"/>
      <c r="F19" s="22">
        <f t="shared" si="0"/>
        <v>0</v>
      </c>
      <c r="G19" s="33">
        <f t="shared" si="0"/>
        <v>0</v>
      </c>
      <c r="H19" s="93"/>
      <c r="I19" s="73"/>
      <c r="J19" s="22">
        <f t="shared" ref="J19:K29" si="4">B19-H19</f>
        <v>0</v>
      </c>
      <c r="K19" s="34">
        <f t="shared" si="4"/>
        <v>0</v>
      </c>
      <c r="L19" s="161">
        <f t="shared" si="2"/>
        <v>0</v>
      </c>
      <c r="M19" s="35">
        <f t="shared" si="3"/>
        <v>0</v>
      </c>
      <c r="N19" s="162">
        <v>2</v>
      </c>
    </row>
    <row r="20" spans="1:14" ht="14.25" x14ac:dyDescent="0.15">
      <c r="A20" s="179" t="s">
        <v>149</v>
      </c>
      <c r="B20" s="93">
        <v>1</v>
      </c>
      <c r="C20" s="73">
        <v>1</v>
      </c>
      <c r="D20" s="93">
        <v>1</v>
      </c>
      <c r="E20" s="73">
        <v>1</v>
      </c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si="4"/>
        <v>0</v>
      </c>
      <c r="K20" s="34">
        <f t="shared" si="4"/>
        <v>0</v>
      </c>
      <c r="L20" s="161">
        <f t="shared" si="2"/>
        <v>0</v>
      </c>
      <c r="M20" s="35">
        <f t="shared" si="3"/>
        <v>7.158196134574087E-4</v>
      </c>
      <c r="N20" s="162">
        <v>3</v>
      </c>
    </row>
    <row r="21" spans="1:14" ht="14.25" x14ac:dyDescent="0.15">
      <c r="A21" s="179" t="s">
        <v>150</v>
      </c>
      <c r="B21" s="93">
        <v>10</v>
      </c>
      <c r="C21" s="73">
        <v>10</v>
      </c>
      <c r="D21" s="93">
        <v>8</v>
      </c>
      <c r="E21" s="73">
        <v>8</v>
      </c>
      <c r="F21" s="37">
        <f t="shared" si="0"/>
        <v>2</v>
      </c>
      <c r="G21" s="33">
        <f t="shared" si="0"/>
        <v>2</v>
      </c>
      <c r="H21" s="93">
        <v>8</v>
      </c>
      <c r="I21" s="73">
        <v>8</v>
      </c>
      <c r="J21" s="37">
        <f t="shared" si="4"/>
        <v>2</v>
      </c>
      <c r="K21" s="38">
        <f t="shared" si="4"/>
        <v>2</v>
      </c>
      <c r="L21" s="161">
        <f t="shared" si="2"/>
        <v>0.25</v>
      </c>
      <c r="M21" s="39">
        <f t="shared" si="3"/>
        <v>7.1581961345740875E-3</v>
      </c>
      <c r="N21" s="162">
        <v>1</v>
      </c>
    </row>
    <row r="22" spans="1:14" ht="14.25" x14ac:dyDescent="0.15">
      <c r="A22" s="181" t="s">
        <v>151</v>
      </c>
      <c r="B22" s="22">
        <v>49</v>
      </c>
      <c r="C22" s="73">
        <v>49</v>
      </c>
      <c r="D22" s="22">
        <v>49</v>
      </c>
      <c r="E22" s="73">
        <v>49</v>
      </c>
      <c r="F22" s="37">
        <f t="shared" si="0"/>
        <v>0</v>
      </c>
      <c r="G22" s="40">
        <f t="shared" si="0"/>
        <v>0</v>
      </c>
      <c r="H22" s="22">
        <v>30</v>
      </c>
      <c r="I22" s="73">
        <v>30</v>
      </c>
      <c r="J22" s="37">
        <f t="shared" si="4"/>
        <v>19</v>
      </c>
      <c r="K22" s="38">
        <f t="shared" si="4"/>
        <v>19</v>
      </c>
      <c r="L22" s="161">
        <f t="shared" si="2"/>
        <v>0.6333333333333333</v>
      </c>
      <c r="M22" s="39">
        <f t="shared" si="3"/>
        <v>3.5075161059413031E-2</v>
      </c>
      <c r="N22" s="162">
        <v>1</v>
      </c>
    </row>
    <row r="23" spans="1:14" ht="14.25" x14ac:dyDescent="0.15">
      <c r="A23" s="179" t="s">
        <v>152</v>
      </c>
      <c r="B23" s="22">
        <v>1</v>
      </c>
      <c r="C23" s="73">
        <v>1</v>
      </c>
      <c r="D23" s="22">
        <v>1</v>
      </c>
      <c r="E23" s="73">
        <v>1</v>
      </c>
      <c r="F23" s="22">
        <f t="shared" si="0"/>
        <v>0</v>
      </c>
      <c r="G23" s="33">
        <f t="shared" si="0"/>
        <v>0</v>
      </c>
      <c r="H23" s="22">
        <v>1</v>
      </c>
      <c r="I23" s="73">
        <v>1</v>
      </c>
      <c r="J23" s="22">
        <f t="shared" si="4"/>
        <v>0</v>
      </c>
      <c r="K23" s="34">
        <f t="shared" si="4"/>
        <v>0</v>
      </c>
      <c r="L23" s="161">
        <f t="shared" si="2"/>
        <v>0</v>
      </c>
      <c r="M23" s="35">
        <f t="shared" si="3"/>
        <v>7.158196134574087E-4</v>
      </c>
      <c r="N23" s="162">
        <v>1</v>
      </c>
    </row>
    <row r="24" spans="1:14" ht="14.25" x14ac:dyDescent="0.15">
      <c r="A24" s="179" t="s">
        <v>153</v>
      </c>
      <c r="B24" s="93"/>
      <c r="C24" s="73"/>
      <c r="D24" s="93"/>
      <c r="E24" s="73"/>
      <c r="F24" s="22">
        <f t="shared" si="0"/>
        <v>0</v>
      </c>
      <c r="G24" s="33">
        <f t="shared" si="0"/>
        <v>0</v>
      </c>
      <c r="H24" s="93"/>
      <c r="I24" s="73"/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0</v>
      </c>
      <c r="N24" s="162">
        <v>2</v>
      </c>
    </row>
    <row r="25" spans="1:14" ht="14.25" x14ac:dyDescent="0.15">
      <c r="A25" s="179" t="s">
        <v>68</v>
      </c>
      <c r="B25" s="93">
        <v>1</v>
      </c>
      <c r="C25" s="73">
        <v>1</v>
      </c>
      <c r="D25" s="93">
        <v>1</v>
      </c>
      <c r="E25" s="73">
        <v>1</v>
      </c>
      <c r="F25" s="22">
        <f t="shared" si="0"/>
        <v>0</v>
      </c>
      <c r="G25" s="33">
        <f t="shared" si="0"/>
        <v>0</v>
      </c>
      <c r="H25" s="93">
        <v>1</v>
      </c>
      <c r="I25" s="73">
        <v>1</v>
      </c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7.158196134574087E-4</v>
      </c>
      <c r="N25" s="162">
        <v>4</v>
      </c>
    </row>
    <row r="26" spans="1:14" ht="14.25" x14ac:dyDescent="0.15">
      <c r="A26" s="179" t="s">
        <v>154</v>
      </c>
      <c r="B26" s="22">
        <v>6</v>
      </c>
      <c r="C26" s="73">
        <v>6</v>
      </c>
      <c r="D26" s="22">
        <v>6</v>
      </c>
      <c r="E26" s="73">
        <v>6</v>
      </c>
      <c r="F26" s="22">
        <f t="shared" si="0"/>
        <v>0</v>
      </c>
      <c r="G26" s="33">
        <f t="shared" si="0"/>
        <v>0</v>
      </c>
      <c r="H26" s="22">
        <v>7</v>
      </c>
      <c r="I26" s="73">
        <v>7</v>
      </c>
      <c r="J26" s="22">
        <f t="shared" si="4"/>
        <v>-1</v>
      </c>
      <c r="K26" s="34">
        <f t="shared" si="4"/>
        <v>-1</v>
      </c>
      <c r="L26" s="161">
        <f t="shared" si="2"/>
        <v>-0.14285714285714285</v>
      </c>
      <c r="M26" s="35">
        <f t="shared" si="3"/>
        <v>4.2949176807444527E-3</v>
      </c>
      <c r="N26" s="162">
        <v>1</v>
      </c>
    </row>
    <row r="27" spans="1:14" ht="14.25" x14ac:dyDescent="0.15">
      <c r="A27" s="179" t="s">
        <v>155</v>
      </c>
      <c r="B27" s="93">
        <v>111</v>
      </c>
      <c r="C27" s="109">
        <v>125</v>
      </c>
      <c r="D27" s="93">
        <v>108</v>
      </c>
      <c r="E27" s="109">
        <v>121</v>
      </c>
      <c r="F27" s="93">
        <f t="shared" si="0"/>
        <v>3</v>
      </c>
      <c r="G27" s="105">
        <f t="shared" si="0"/>
        <v>4</v>
      </c>
      <c r="H27" s="93">
        <v>110</v>
      </c>
      <c r="I27" s="109">
        <v>120</v>
      </c>
      <c r="J27" s="93">
        <f t="shared" si="4"/>
        <v>1</v>
      </c>
      <c r="K27" s="106">
        <f t="shared" si="4"/>
        <v>5</v>
      </c>
      <c r="L27" s="161">
        <f t="shared" si="2"/>
        <v>4.1666666666666664E-2</v>
      </c>
      <c r="M27" s="108">
        <f t="shared" si="3"/>
        <v>8.9477451682176093E-2</v>
      </c>
      <c r="N27" s="162">
        <v>1</v>
      </c>
    </row>
    <row r="28" spans="1:14" ht="14.25" x14ac:dyDescent="0.15">
      <c r="A28" s="179" t="s">
        <v>156</v>
      </c>
      <c r="B28" s="22">
        <v>5</v>
      </c>
      <c r="C28" s="73">
        <v>5</v>
      </c>
      <c r="D28" s="22">
        <v>5</v>
      </c>
      <c r="E28" s="73">
        <v>5</v>
      </c>
      <c r="F28" s="22">
        <f t="shared" si="0"/>
        <v>0</v>
      </c>
      <c r="G28" s="33">
        <f t="shared" si="0"/>
        <v>0</v>
      </c>
      <c r="H28" s="22">
        <v>5</v>
      </c>
      <c r="I28" s="73">
        <v>5</v>
      </c>
      <c r="J28" s="22">
        <f t="shared" si="4"/>
        <v>0</v>
      </c>
      <c r="K28" s="34">
        <f t="shared" si="4"/>
        <v>0</v>
      </c>
      <c r="L28" s="161">
        <f t="shared" si="2"/>
        <v>0</v>
      </c>
      <c r="M28" s="35">
        <f t="shared" si="3"/>
        <v>3.5790980672870437E-3</v>
      </c>
      <c r="N28" s="162">
        <v>1</v>
      </c>
    </row>
    <row r="29" spans="1:14" ht="14.25" x14ac:dyDescent="0.15">
      <c r="A29" s="179" t="s">
        <v>157</v>
      </c>
      <c r="B29" s="22">
        <v>2</v>
      </c>
      <c r="C29" s="73">
        <v>2</v>
      </c>
      <c r="D29" s="22">
        <v>2</v>
      </c>
      <c r="E29" s="73">
        <v>2</v>
      </c>
      <c r="F29" s="22">
        <f t="shared" si="0"/>
        <v>0</v>
      </c>
      <c r="G29" s="33">
        <f t="shared" si="0"/>
        <v>0</v>
      </c>
      <c r="H29" s="22"/>
      <c r="I29" s="73"/>
      <c r="J29" s="22">
        <f t="shared" si="4"/>
        <v>2</v>
      </c>
      <c r="K29" s="34">
        <f t="shared" si="4"/>
        <v>2</v>
      </c>
      <c r="L29" s="161">
        <f t="shared" si="2"/>
        <v>0</v>
      </c>
      <c r="M29" s="35">
        <f t="shared" si="3"/>
        <v>1.4316392269148174E-3</v>
      </c>
      <c r="N29" s="162">
        <v>5</v>
      </c>
    </row>
    <row r="30" spans="1:14" ht="14.25" x14ac:dyDescent="0.15">
      <c r="A30" s="179" t="s">
        <v>158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/>
      <c r="I30" s="73"/>
      <c r="J30" s="37">
        <v>0</v>
      </c>
      <c r="K30" s="38">
        <v>0</v>
      </c>
      <c r="L30" s="161">
        <f t="shared" si="2"/>
        <v>0</v>
      </c>
      <c r="M30" s="39">
        <f t="shared" si="3"/>
        <v>0</v>
      </c>
      <c r="N30" s="162">
        <v>1</v>
      </c>
    </row>
    <row r="31" spans="1:14" ht="14.25" x14ac:dyDescent="0.15">
      <c r="A31" s="179" t="s">
        <v>159</v>
      </c>
      <c r="B31" s="93">
        <v>7</v>
      </c>
      <c r="C31" s="73">
        <v>18</v>
      </c>
      <c r="D31" s="93">
        <v>6</v>
      </c>
      <c r="E31" s="73">
        <v>17</v>
      </c>
      <c r="F31" s="22">
        <f t="shared" si="0"/>
        <v>1</v>
      </c>
      <c r="G31" s="33">
        <f t="shared" si="0"/>
        <v>1</v>
      </c>
      <c r="H31" s="93">
        <v>4</v>
      </c>
      <c r="I31" s="73">
        <v>11</v>
      </c>
      <c r="J31" s="22">
        <f t="shared" ref="J31:K54" si="5">B31-H31</f>
        <v>3</v>
      </c>
      <c r="K31" s="34">
        <f t="shared" si="5"/>
        <v>7</v>
      </c>
      <c r="L31" s="161">
        <f t="shared" si="2"/>
        <v>0.63636363636363635</v>
      </c>
      <c r="M31" s="35">
        <f t="shared" si="3"/>
        <v>1.2884753042233358E-2</v>
      </c>
      <c r="N31" s="162">
        <v>1</v>
      </c>
    </row>
    <row r="32" spans="1:14" ht="14.25" x14ac:dyDescent="0.15">
      <c r="A32" s="180" t="s">
        <v>160</v>
      </c>
      <c r="B32" s="93">
        <v>1</v>
      </c>
      <c r="C32" s="73">
        <v>1</v>
      </c>
      <c r="D32" s="93">
        <v>1</v>
      </c>
      <c r="E32" s="73">
        <v>1</v>
      </c>
      <c r="F32" s="22">
        <f t="shared" si="0"/>
        <v>0</v>
      </c>
      <c r="G32" s="41">
        <f t="shared" si="0"/>
        <v>0</v>
      </c>
      <c r="H32" s="93">
        <v>1</v>
      </c>
      <c r="I32" s="73">
        <v>1</v>
      </c>
      <c r="J32" s="22">
        <f t="shared" si="5"/>
        <v>0</v>
      </c>
      <c r="K32" s="34">
        <f t="shared" si="5"/>
        <v>0</v>
      </c>
      <c r="L32" s="161">
        <f t="shared" si="2"/>
        <v>0</v>
      </c>
      <c r="M32" s="35">
        <f t="shared" si="3"/>
        <v>7.158196134574087E-4</v>
      </c>
      <c r="N32" s="162">
        <v>6</v>
      </c>
    </row>
    <row r="33" spans="1:14" ht="14.25" x14ac:dyDescent="0.15">
      <c r="A33" s="181" t="s">
        <v>161</v>
      </c>
      <c r="B33" s="93"/>
      <c r="C33" s="73"/>
      <c r="D33" s="93"/>
      <c r="E33" s="73"/>
      <c r="F33" s="22">
        <f t="shared" ref="F33:G54" si="6">B33-D33</f>
        <v>0</v>
      </c>
      <c r="G33" s="36">
        <f t="shared" si="6"/>
        <v>0</v>
      </c>
      <c r="H33" s="93"/>
      <c r="I33" s="73"/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0</v>
      </c>
      <c r="N33" s="162">
        <v>5</v>
      </c>
    </row>
    <row r="34" spans="1:14" ht="14.25" x14ac:dyDescent="0.15">
      <c r="A34" s="179" t="s">
        <v>162</v>
      </c>
      <c r="B34" s="93">
        <v>22</v>
      </c>
      <c r="C34" s="73">
        <v>34</v>
      </c>
      <c r="D34" s="93">
        <v>22</v>
      </c>
      <c r="E34" s="73">
        <v>32</v>
      </c>
      <c r="F34" s="22">
        <f t="shared" si="6"/>
        <v>0</v>
      </c>
      <c r="G34" s="36">
        <f t="shared" si="6"/>
        <v>2</v>
      </c>
      <c r="H34" s="93">
        <v>18</v>
      </c>
      <c r="I34" s="73">
        <v>25</v>
      </c>
      <c r="J34" s="22">
        <f t="shared" si="5"/>
        <v>4</v>
      </c>
      <c r="K34" s="34">
        <f t="shared" si="5"/>
        <v>9</v>
      </c>
      <c r="L34" s="161">
        <f t="shared" si="2"/>
        <v>0.36</v>
      </c>
      <c r="M34" s="35">
        <f t="shared" si="3"/>
        <v>2.4337866857551897E-2</v>
      </c>
      <c r="N34" s="162">
        <v>1</v>
      </c>
    </row>
    <row r="35" spans="1:14" ht="14.25" x14ac:dyDescent="0.15">
      <c r="A35" s="179" t="s">
        <v>163</v>
      </c>
      <c r="B35" s="93"/>
      <c r="C35" s="73">
        <v>4</v>
      </c>
      <c r="D35" s="93"/>
      <c r="E35" s="73">
        <v>4</v>
      </c>
      <c r="F35" s="22">
        <f t="shared" si="6"/>
        <v>0</v>
      </c>
      <c r="G35" s="36">
        <f t="shared" si="6"/>
        <v>0</v>
      </c>
      <c r="H35" s="93"/>
      <c r="I35" s="73">
        <v>4</v>
      </c>
      <c r="J35" s="22">
        <f t="shared" si="5"/>
        <v>0</v>
      </c>
      <c r="K35" s="34">
        <f t="shared" si="5"/>
        <v>0</v>
      </c>
      <c r="L35" s="161">
        <f t="shared" si="2"/>
        <v>0</v>
      </c>
      <c r="M35" s="35">
        <f t="shared" si="3"/>
        <v>2.8632784538296348E-3</v>
      </c>
      <c r="N35" s="162">
        <v>5</v>
      </c>
    </row>
    <row r="36" spans="1:14" ht="14.25" x14ac:dyDescent="0.15">
      <c r="A36" s="179" t="s">
        <v>164</v>
      </c>
      <c r="B36" s="22">
        <v>3</v>
      </c>
      <c r="C36" s="73">
        <v>3</v>
      </c>
      <c r="D36" s="22">
        <v>1</v>
      </c>
      <c r="E36" s="73">
        <v>1</v>
      </c>
      <c r="F36" s="22">
        <f t="shared" si="6"/>
        <v>2</v>
      </c>
      <c r="G36" s="36">
        <f t="shared" si="6"/>
        <v>2</v>
      </c>
      <c r="H36" s="22">
        <v>1</v>
      </c>
      <c r="I36" s="73">
        <v>1</v>
      </c>
      <c r="J36" s="22">
        <f t="shared" si="5"/>
        <v>2</v>
      </c>
      <c r="K36" s="34">
        <f t="shared" si="5"/>
        <v>2</v>
      </c>
      <c r="L36" s="161">
        <f t="shared" si="2"/>
        <v>2</v>
      </c>
      <c r="M36" s="35">
        <f t="shared" si="3"/>
        <v>2.1474588403722263E-3</v>
      </c>
      <c r="N36" s="162">
        <v>5</v>
      </c>
    </row>
    <row r="37" spans="1:14" ht="14.25" x14ac:dyDescent="0.15">
      <c r="A37" s="182" t="s">
        <v>165</v>
      </c>
      <c r="B37" s="93">
        <v>258</v>
      </c>
      <c r="C37" s="72">
        <v>312</v>
      </c>
      <c r="D37" s="93">
        <v>262</v>
      </c>
      <c r="E37" s="72">
        <v>314</v>
      </c>
      <c r="F37" s="22">
        <f t="shared" si="6"/>
        <v>-4</v>
      </c>
      <c r="G37" s="36">
        <f t="shared" si="6"/>
        <v>-2</v>
      </c>
      <c r="H37" s="93">
        <v>257</v>
      </c>
      <c r="I37" s="72">
        <v>306</v>
      </c>
      <c r="J37" s="22">
        <f t="shared" si="5"/>
        <v>1</v>
      </c>
      <c r="K37" s="34">
        <f t="shared" si="5"/>
        <v>6</v>
      </c>
      <c r="L37" s="161">
        <f t="shared" si="2"/>
        <v>1.9607843137254902E-2</v>
      </c>
      <c r="M37" s="35">
        <f t="shared" si="3"/>
        <v>0.22333571939871152</v>
      </c>
      <c r="N37" s="162">
        <v>1</v>
      </c>
    </row>
    <row r="38" spans="1:14" ht="14.25" x14ac:dyDescent="0.15">
      <c r="A38" s="179" t="s">
        <v>166</v>
      </c>
      <c r="B38" s="22"/>
      <c r="C38" s="73"/>
      <c r="D38" s="22"/>
      <c r="E38" s="73"/>
      <c r="F38" s="22">
        <f t="shared" si="6"/>
        <v>0</v>
      </c>
      <c r="G38" s="36">
        <f t="shared" si="6"/>
        <v>0</v>
      </c>
      <c r="H38" s="22"/>
      <c r="I38" s="73"/>
      <c r="J38" s="22">
        <f t="shared" si="5"/>
        <v>0</v>
      </c>
      <c r="K38" s="34">
        <f t="shared" si="5"/>
        <v>0</v>
      </c>
      <c r="L38" s="161">
        <f t="shared" si="2"/>
        <v>0</v>
      </c>
      <c r="M38" s="35">
        <f t="shared" si="3"/>
        <v>0</v>
      </c>
      <c r="N38" s="162">
        <v>2</v>
      </c>
    </row>
    <row r="39" spans="1:14" ht="14.25" x14ac:dyDescent="0.15">
      <c r="A39" s="183" t="s">
        <v>167</v>
      </c>
      <c r="B39" s="93">
        <v>1</v>
      </c>
      <c r="C39" s="73">
        <v>1</v>
      </c>
      <c r="D39" s="93">
        <v>1</v>
      </c>
      <c r="E39" s="73">
        <v>1</v>
      </c>
      <c r="F39" s="22">
        <f t="shared" si="6"/>
        <v>0</v>
      </c>
      <c r="G39" s="36">
        <f t="shared" si="6"/>
        <v>0</v>
      </c>
      <c r="H39" s="93">
        <v>1</v>
      </c>
      <c r="I39" s="73">
        <v>1</v>
      </c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7.158196134574087E-4</v>
      </c>
      <c r="N39" s="162">
        <v>2</v>
      </c>
    </row>
    <row r="40" spans="1:14" ht="14.25" x14ac:dyDescent="0.15">
      <c r="A40" s="183" t="s">
        <v>168</v>
      </c>
      <c r="B40" s="93"/>
      <c r="C40" s="73"/>
      <c r="D40" s="93"/>
      <c r="E40" s="73"/>
      <c r="F40" s="22">
        <f t="shared" si="6"/>
        <v>0</v>
      </c>
      <c r="G40" s="36">
        <f t="shared" si="6"/>
        <v>0</v>
      </c>
      <c r="H40" s="93"/>
      <c r="I40" s="73"/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0</v>
      </c>
      <c r="N40" s="162">
        <v>2</v>
      </c>
    </row>
    <row r="41" spans="1:14" ht="14.25" x14ac:dyDescent="0.15">
      <c r="A41" s="183" t="s">
        <v>72</v>
      </c>
      <c r="B41" s="22"/>
      <c r="C41" s="73"/>
      <c r="D41" s="22"/>
      <c r="E41" s="73"/>
      <c r="F41" s="22">
        <f t="shared" si="6"/>
        <v>0</v>
      </c>
      <c r="G41" s="36">
        <f t="shared" si="6"/>
        <v>0</v>
      </c>
      <c r="H41" s="22">
        <v>1</v>
      </c>
      <c r="I41" s="73">
        <v>1</v>
      </c>
      <c r="J41" s="22">
        <f t="shared" si="5"/>
        <v>-1</v>
      </c>
      <c r="K41" s="34">
        <f t="shared" si="5"/>
        <v>-1</v>
      </c>
      <c r="L41" s="161">
        <f t="shared" si="2"/>
        <v>-1</v>
      </c>
      <c r="M41" s="35">
        <f t="shared" si="3"/>
        <v>0</v>
      </c>
      <c r="N41" s="162">
        <v>2</v>
      </c>
    </row>
    <row r="42" spans="1:14" ht="14.25" x14ac:dyDescent="0.15">
      <c r="A42" s="181" t="s">
        <v>169</v>
      </c>
      <c r="B42" s="93">
        <v>1</v>
      </c>
      <c r="C42" s="72">
        <v>1</v>
      </c>
      <c r="D42" s="93">
        <v>1</v>
      </c>
      <c r="E42" s="72">
        <v>1</v>
      </c>
      <c r="F42" s="22">
        <f t="shared" si="6"/>
        <v>0</v>
      </c>
      <c r="G42" s="33">
        <f t="shared" si="6"/>
        <v>0</v>
      </c>
      <c r="H42" s="93">
        <v>1</v>
      </c>
      <c r="I42" s="72">
        <v>1</v>
      </c>
      <c r="J42" s="22">
        <f t="shared" si="5"/>
        <v>0</v>
      </c>
      <c r="K42" s="34">
        <f t="shared" si="5"/>
        <v>0</v>
      </c>
      <c r="L42" s="161">
        <f t="shared" si="2"/>
        <v>0</v>
      </c>
      <c r="M42" s="35">
        <f t="shared" si="3"/>
        <v>7.158196134574087E-4</v>
      </c>
      <c r="N42" s="162">
        <v>2</v>
      </c>
    </row>
    <row r="43" spans="1:14" ht="14.25" x14ac:dyDescent="0.15">
      <c r="A43" s="179" t="s">
        <v>170</v>
      </c>
      <c r="B43" s="22"/>
      <c r="C43" s="72"/>
      <c r="D43" s="22"/>
      <c r="E43" s="72"/>
      <c r="F43" s="22">
        <f t="shared" si="6"/>
        <v>0</v>
      </c>
      <c r="G43" s="33">
        <f t="shared" si="6"/>
        <v>0</v>
      </c>
      <c r="H43" s="22"/>
      <c r="I43" s="72"/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0</v>
      </c>
      <c r="N43" s="162">
        <v>2</v>
      </c>
    </row>
    <row r="44" spans="1:14" ht="14.25" x14ac:dyDescent="0.15">
      <c r="A44" s="181" t="s">
        <v>171</v>
      </c>
      <c r="B44" s="22"/>
      <c r="C44" s="72"/>
      <c r="D44" s="22"/>
      <c r="E44" s="72"/>
      <c r="F44" s="77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1</v>
      </c>
    </row>
    <row r="45" spans="1:14" ht="14.25" x14ac:dyDescent="0.15">
      <c r="A45" s="179" t="s">
        <v>172</v>
      </c>
      <c r="B45" s="22">
        <v>24</v>
      </c>
      <c r="C45" s="72">
        <v>26</v>
      </c>
      <c r="D45" s="22">
        <v>25</v>
      </c>
      <c r="E45" s="72">
        <v>27</v>
      </c>
      <c r="F45" s="77">
        <f t="shared" si="6"/>
        <v>-1</v>
      </c>
      <c r="G45" s="33">
        <f t="shared" si="6"/>
        <v>-1</v>
      </c>
      <c r="H45" s="22">
        <v>23</v>
      </c>
      <c r="I45" s="72">
        <v>24</v>
      </c>
      <c r="J45" s="22">
        <f t="shared" si="5"/>
        <v>1</v>
      </c>
      <c r="K45" s="34">
        <f t="shared" si="5"/>
        <v>2</v>
      </c>
      <c r="L45" s="161">
        <f t="shared" si="2"/>
        <v>8.3333333333333329E-2</v>
      </c>
      <c r="M45" s="35">
        <f t="shared" si="3"/>
        <v>1.8611309949892626E-2</v>
      </c>
      <c r="N45" s="162">
        <v>1</v>
      </c>
    </row>
    <row r="46" spans="1:14" ht="14.25" x14ac:dyDescent="0.15">
      <c r="A46" s="184" t="s">
        <v>173</v>
      </c>
      <c r="B46" s="22">
        <v>1</v>
      </c>
      <c r="C46" s="72">
        <v>1</v>
      </c>
      <c r="D46" s="22">
        <v>1</v>
      </c>
      <c r="E46" s="72">
        <v>1</v>
      </c>
      <c r="F46" s="79">
        <f t="shared" si="6"/>
        <v>0</v>
      </c>
      <c r="G46" s="30">
        <f t="shared" si="6"/>
        <v>0</v>
      </c>
      <c r="H46" s="22"/>
      <c r="I46" s="72"/>
      <c r="J46" s="22">
        <f t="shared" si="5"/>
        <v>1</v>
      </c>
      <c r="K46" s="34">
        <f t="shared" si="5"/>
        <v>1</v>
      </c>
      <c r="L46" s="161">
        <f t="shared" si="2"/>
        <v>0</v>
      </c>
      <c r="M46" s="35">
        <f t="shared" si="3"/>
        <v>7.158196134574087E-4</v>
      </c>
      <c r="N46" s="162">
        <v>3</v>
      </c>
    </row>
    <row r="47" spans="1:14" ht="14.25" x14ac:dyDescent="0.15">
      <c r="A47" s="179" t="s">
        <v>174</v>
      </c>
      <c r="B47" s="22">
        <v>7</v>
      </c>
      <c r="C47" s="73">
        <v>7</v>
      </c>
      <c r="D47" s="22">
        <v>6</v>
      </c>
      <c r="E47" s="73">
        <v>6</v>
      </c>
      <c r="F47" s="77">
        <f t="shared" si="6"/>
        <v>1</v>
      </c>
      <c r="G47" s="33">
        <f t="shared" si="6"/>
        <v>1</v>
      </c>
      <c r="H47" s="22">
        <v>6</v>
      </c>
      <c r="I47" s="73">
        <v>6</v>
      </c>
      <c r="J47" s="21">
        <f t="shared" si="5"/>
        <v>1</v>
      </c>
      <c r="K47" s="34">
        <f t="shared" si="5"/>
        <v>1</v>
      </c>
      <c r="L47" s="161">
        <f t="shared" si="2"/>
        <v>0.16666666666666666</v>
      </c>
      <c r="M47" s="35">
        <f t="shared" si="3"/>
        <v>5.0107372942018611E-3</v>
      </c>
      <c r="N47" s="162">
        <v>2</v>
      </c>
    </row>
    <row r="48" spans="1:14" ht="14.25" x14ac:dyDescent="0.15">
      <c r="A48" s="179" t="s">
        <v>175</v>
      </c>
      <c r="B48" s="22">
        <v>19</v>
      </c>
      <c r="C48" s="73">
        <v>26</v>
      </c>
      <c r="D48" s="22">
        <v>19</v>
      </c>
      <c r="E48" s="73">
        <v>26</v>
      </c>
      <c r="F48" s="77">
        <f t="shared" si="6"/>
        <v>0</v>
      </c>
      <c r="G48" s="33">
        <f t="shared" si="6"/>
        <v>0</v>
      </c>
      <c r="H48" s="185">
        <v>21</v>
      </c>
      <c r="I48" s="73">
        <v>27</v>
      </c>
      <c r="J48" s="21">
        <f t="shared" si="5"/>
        <v>-2</v>
      </c>
      <c r="K48" s="34">
        <f t="shared" si="5"/>
        <v>-1</v>
      </c>
      <c r="L48" s="161">
        <f t="shared" si="2"/>
        <v>-3.7037037037037035E-2</v>
      </c>
      <c r="M48" s="35">
        <f t="shared" si="3"/>
        <v>1.8611309949892626E-2</v>
      </c>
      <c r="N48" s="162">
        <v>4</v>
      </c>
    </row>
    <row r="49" spans="1:14" ht="14.25" x14ac:dyDescent="0.15">
      <c r="A49" s="179" t="s">
        <v>176</v>
      </c>
      <c r="B49" s="22"/>
      <c r="C49" s="73"/>
      <c r="D49" s="22"/>
      <c r="E49" s="73"/>
      <c r="F49" s="77">
        <f t="shared" si="6"/>
        <v>0</v>
      </c>
      <c r="G49" s="33">
        <f t="shared" si="6"/>
        <v>0</v>
      </c>
      <c r="H49" s="186"/>
      <c r="I49" s="73"/>
      <c r="J49" s="21">
        <f t="shared" si="5"/>
        <v>0</v>
      </c>
      <c r="K49" s="34">
        <f t="shared" si="5"/>
        <v>0</v>
      </c>
      <c r="L49" s="161">
        <f t="shared" si="2"/>
        <v>0</v>
      </c>
      <c r="M49" s="35">
        <f t="shared" si="3"/>
        <v>0</v>
      </c>
      <c r="N49" s="162">
        <v>2</v>
      </c>
    </row>
    <row r="50" spans="1:14" ht="14.25" x14ac:dyDescent="0.15">
      <c r="A50" s="176" t="s">
        <v>177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>
        <v>1</v>
      </c>
      <c r="I50" s="73">
        <v>1</v>
      </c>
      <c r="J50" s="21">
        <f t="shared" si="5"/>
        <v>-1</v>
      </c>
      <c r="K50" s="34">
        <f t="shared" si="5"/>
        <v>-1</v>
      </c>
      <c r="L50" s="161">
        <f t="shared" si="2"/>
        <v>-1</v>
      </c>
      <c r="M50" s="35">
        <f t="shared" si="3"/>
        <v>0</v>
      </c>
      <c r="N50" s="162">
        <v>1</v>
      </c>
    </row>
    <row r="51" spans="1:14" ht="14.25" x14ac:dyDescent="0.15">
      <c r="A51" s="179" t="s">
        <v>71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7.158196134574087E-4</v>
      </c>
      <c r="N51" s="162">
        <v>5</v>
      </c>
    </row>
    <row r="52" spans="1:14" ht="14.25" x14ac:dyDescent="0.15">
      <c r="A52" s="179" t="s">
        <v>178</v>
      </c>
      <c r="B52" s="22">
        <v>135</v>
      </c>
      <c r="C52" s="73">
        <v>150</v>
      </c>
      <c r="D52" s="22">
        <v>136</v>
      </c>
      <c r="E52" s="73">
        <v>149</v>
      </c>
      <c r="F52" s="77">
        <f t="shared" si="6"/>
        <v>-1</v>
      </c>
      <c r="G52" s="33">
        <f t="shared" si="6"/>
        <v>1</v>
      </c>
      <c r="H52" s="186">
        <v>122</v>
      </c>
      <c r="I52" s="73">
        <v>128</v>
      </c>
      <c r="J52" s="21">
        <f t="shared" si="5"/>
        <v>13</v>
      </c>
      <c r="K52" s="34">
        <f t="shared" si="5"/>
        <v>22</v>
      </c>
      <c r="L52" s="161">
        <f t="shared" si="2"/>
        <v>0.171875</v>
      </c>
      <c r="M52" s="35">
        <f t="shared" si="3"/>
        <v>0.10737294201861131</v>
      </c>
      <c r="N52" s="187">
        <v>1</v>
      </c>
    </row>
    <row r="53" spans="1:14" ht="15" thickBot="1" x14ac:dyDescent="0.2">
      <c r="A53" s="188" t="s">
        <v>88</v>
      </c>
      <c r="B53" s="42">
        <v>1</v>
      </c>
      <c r="C53" s="189">
        <v>4</v>
      </c>
      <c r="D53" s="42">
        <v>1</v>
      </c>
      <c r="E53" s="189">
        <v>1</v>
      </c>
      <c r="F53" s="77">
        <f t="shared" si="6"/>
        <v>0</v>
      </c>
      <c r="G53" s="33">
        <f t="shared" si="6"/>
        <v>3</v>
      </c>
      <c r="H53" s="190">
        <v>1</v>
      </c>
      <c r="I53" s="189">
        <v>1</v>
      </c>
      <c r="J53" s="42">
        <f t="shared" si="5"/>
        <v>0</v>
      </c>
      <c r="K53" s="38">
        <f t="shared" si="5"/>
        <v>3</v>
      </c>
      <c r="L53" s="191">
        <f t="shared" si="2"/>
        <v>3</v>
      </c>
      <c r="M53" s="39">
        <f t="shared" si="3"/>
        <v>2.8632784538296348E-3</v>
      </c>
      <c r="N53" s="192">
        <v>0</v>
      </c>
    </row>
    <row r="54" spans="1:14" ht="15" thickBot="1" x14ac:dyDescent="0.2">
      <c r="A54" s="193" t="s">
        <v>53</v>
      </c>
      <c r="B54" s="43">
        <f>SUM(B4:B53)</f>
        <v>1126</v>
      </c>
      <c r="C54" s="75">
        <f>SUM(C4:C53)</f>
        <v>1397</v>
      </c>
      <c r="D54" s="43">
        <f>SUM(D4:D53)</f>
        <v>1111</v>
      </c>
      <c r="E54" s="75">
        <f>SUM(E4:E53)</f>
        <v>1370</v>
      </c>
      <c r="F54" s="44">
        <f t="shared" si="6"/>
        <v>15</v>
      </c>
      <c r="G54" s="146">
        <f t="shared" si="6"/>
        <v>27</v>
      </c>
      <c r="H54" s="43">
        <f>SUM(H4:H53)</f>
        <v>1067</v>
      </c>
      <c r="I54" s="43">
        <f>SUM(I4:I53)</f>
        <v>1302</v>
      </c>
      <c r="J54" s="44">
        <f t="shared" si="5"/>
        <v>59</v>
      </c>
      <c r="K54" s="45">
        <f t="shared" si="5"/>
        <v>95</v>
      </c>
      <c r="L54" s="194">
        <f t="shared" si="2"/>
        <v>7.2964669738863286E-2</v>
      </c>
      <c r="M54" s="195">
        <f t="shared" si="3"/>
        <v>1</v>
      </c>
      <c r="N54" s="7"/>
    </row>
    <row r="55" spans="1:14" x14ac:dyDescent="0.15">
      <c r="M55" s="196"/>
    </row>
  </sheetData>
  <mergeCells count="15">
    <mergeCell ref="I1:M1"/>
    <mergeCell ref="B2:C2"/>
    <mergeCell ref="D2:E2"/>
    <mergeCell ref="F2:G2"/>
    <mergeCell ref="H2:I2"/>
    <mergeCell ref="J2:K2"/>
    <mergeCell ref="AA2:AB2"/>
    <mergeCell ref="AC2:AD2"/>
    <mergeCell ref="AE2:AF2"/>
    <mergeCell ref="P2:P3"/>
    <mergeCell ref="Q2:R2"/>
    <mergeCell ref="S2:T2"/>
    <mergeCell ref="U2:V2"/>
    <mergeCell ref="W2:X2"/>
    <mergeCell ref="Y2:Z2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5"/>
  <sheetViews>
    <sheetView workbookViewId="0">
      <selection activeCell="B8" sqref="B8:C53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customWidth="1"/>
  </cols>
  <sheetData>
    <row r="1" spans="1:32" ht="15" thickBot="1" x14ac:dyDescent="0.2">
      <c r="A1" s="127"/>
      <c r="B1" s="1"/>
      <c r="C1" s="1"/>
      <c r="D1" s="1"/>
      <c r="G1" s="1"/>
      <c r="I1" s="253" t="s">
        <v>189</v>
      </c>
      <c r="J1" s="253"/>
      <c r="K1" s="253"/>
      <c r="L1" s="253"/>
      <c r="M1" s="253"/>
    </row>
    <row r="2" spans="1:32" ht="13.5" customHeight="1" x14ac:dyDescent="0.15">
      <c r="A2" s="149"/>
      <c r="B2" s="248">
        <v>45047</v>
      </c>
      <c r="C2" s="249"/>
      <c r="D2" s="248">
        <v>45017</v>
      </c>
      <c r="E2" s="249"/>
      <c r="F2" s="250" t="s">
        <v>3</v>
      </c>
      <c r="G2" s="251"/>
      <c r="H2" s="248">
        <v>44682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31"/>
    </row>
    <row r="3" spans="1:32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59" t="s">
        <v>23</v>
      </c>
    </row>
    <row r="4" spans="1:32" ht="14.25" x14ac:dyDescent="0.15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2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7" si="1">B4-H4</f>
        <v>0</v>
      </c>
      <c r="K4" s="28">
        <f t="shared" si="1"/>
        <v>0</v>
      </c>
      <c r="L4" s="161">
        <f t="shared" ref="L4:L54" si="2">IF(ISERROR(K4/I4),0,K4/I4)</f>
        <v>0</v>
      </c>
      <c r="M4" s="29">
        <f t="shared" ref="M4:M54" si="3">C4/$C$54</f>
        <v>7.2992700729927003E-4</v>
      </c>
      <c r="N4" s="162">
        <v>1</v>
      </c>
      <c r="P4" s="148" t="s">
        <v>25</v>
      </c>
      <c r="Q4" s="163">
        <v>18</v>
      </c>
      <c r="R4" s="163">
        <v>1102</v>
      </c>
      <c r="S4" s="164">
        <v>6</v>
      </c>
      <c r="T4" s="164">
        <v>13</v>
      </c>
      <c r="U4" s="163">
        <v>2</v>
      </c>
      <c r="V4" s="163">
        <v>2</v>
      </c>
      <c r="W4" s="164">
        <v>2</v>
      </c>
      <c r="X4" s="164">
        <v>27</v>
      </c>
      <c r="Y4" s="163">
        <v>6</v>
      </c>
      <c r="Z4" s="165">
        <v>221</v>
      </c>
      <c r="AA4" s="164">
        <v>2</v>
      </c>
      <c r="AB4" s="166">
        <v>4</v>
      </c>
      <c r="AC4" s="167">
        <f>Q4+S4+U4+W4+Y4+AA4</f>
        <v>36</v>
      </c>
      <c r="AD4" s="168">
        <f>R4+T4+V4+X4+Z4+AB4+1</f>
        <v>1370</v>
      </c>
      <c r="AE4" s="169">
        <v>672</v>
      </c>
      <c r="AF4" s="170">
        <v>698</v>
      </c>
    </row>
    <row r="5" spans="1:32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1.4598540145985401E-3</v>
      </c>
      <c r="N5" s="162">
        <v>5</v>
      </c>
      <c r="P5" s="172" t="s">
        <v>19</v>
      </c>
      <c r="Q5" s="59">
        <f>Q4/AC4</f>
        <v>0.5</v>
      </c>
      <c r="R5" s="59">
        <f>R4/AD4</f>
        <v>0.80437956204379557</v>
      </c>
      <c r="S5" s="60">
        <f>S4/AC4</f>
        <v>0.16666666666666666</v>
      </c>
      <c r="T5" s="60">
        <f>T4/AD4</f>
        <v>9.4890510948905105E-3</v>
      </c>
      <c r="U5" s="59">
        <f>U4/AC4</f>
        <v>5.5555555555555552E-2</v>
      </c>
      <c r="V5" s="59">
        <f>V4/AD4</f>
        <v>1.4598540145985401E-3</v>
      </c>
      <c r="W5" s="60">
        <f>W4/AC4</f>
        <v>5.5555555555555552E-2</v>
      </c>
      <c r="X5" s="60">
        <f>X4/AD4</f>
        <v>1.9708029197080291E-2</v>
      </c>
      <c r="Y5" s="59">
        <f>Y4/AC4</f>
        <v>0.16666666666666666</v>
      </c>
      <c r="Z5" s="59">
        <f>Z4/AD4</f>
        <v>0.16131386861313868</v>
      </c>
      <c r="AA5" s="60">
        <f>AA4/AC4</f>
        <v>5.5555555555555552E-2</v>
      </c>
      <c r="AB5" s="173">
        <f>AB4/AD4</f>
        <v>2.9197080291970801E-3</v>
      </c>
      <c r="AC5" s="174">
        <f>Q5+S5+U5+W5+Y5+AA5</f>
        <v>1</v>
      </c>
      <c r="AD5" s="175">
        <f>R5+T5+V5+X5+Z5+AB5</f>
        <v>0.99927007299270065</v>
      </c>
      <c r="AE5" s="63">
        <f>AE4/AD4</f>
        <v>0.49051094890510949</v>
      </c>
      <c r="AF5" s="64">
        <f>AF4/AD4</f>
        <v>0.50948905109489051</v>
      </c>
    </row>
    <row r="6" spans="1:32" ht="14.25" x14ac:dyDescent="0.15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2.1897810218978104E-3</v>
      </c>
      <c r="N6" s="162">
        <v>6</v>
      </c>
      <c r="P6" s="127"/>
      <c r="Q6" s="177"/>
      <c r="R6" s="178" t="s">
        <v>136</v>
      </c>
    </row>
    <row r="7" spans="1:32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1.4598540145985401E-3</v>
      </c>
      <c r="N7" s="162">
        <v>2</v>
      </c>
      <c r="Q7" s="177"/>
      <c r="R7" s="178" t="s">
        <v>116</v>
      </c>
    </row>
    <row r="8" spans="1:32" ht="14.25" x14ac:dyDescent="0.15">
      <c r="A8" s="179" t="s">
        <v>138</v>
      </c>
      <c r="B8" s="93">
        <v>125</v>
      </c>
      <c r="C8" s="73">
        <v>211</v>
      </c>
      <c r="D8" s="93">
        <v>122</v>
      </c>
      <c r="E8" s="73">
        <v>208</v>
      </c>
      <c r="F8" s="22">
        <f t="shared" si="0"/>
        <v>3</v>
      </c>
      <c r="G8" s="33">
        <f t="shared" si="0"/>
        <v>3</v>
      </c>
      <c r="H8" s="93">
        <v>107</v>
      </c>
      <c r="I8" s="73">
        <v>190</v>
      </c>
      <c r="J8" s="22">
        <f t="shared" si="1"/>
        <v>18</v>
      </c>
      <c r="K8" s="34">
        <f t="shared" si="1"/>
        <v>21</v>
      </c>
      <c r="L8" s="161">
        <f t="shared" si="2"/>
        <v>0.11052631578947368</v>
      </c>
      <c r="M8" s="35">
        <f t="shared" si="3"/>
        <v>0.15401459854014599</v>
      </c>
      <c r="N8" s="162">
        <v>5</v>
      </c>
      <c r="P8" s="127"/>
      <c r="Q8" s="177"/>
    </row>
    <row r="9" spans="1:32" ht="14.25" x14ac:dyDescent="0.15">
      <c r="A9" s="179" t="s">
        <v>139</v>
      </c>
      <c r="B9" s="22">
        <v>4</v>
      </c>
      <c r="C9" s="73">
        <v>4</v>
      </c>
      <c r="D9" s="22">
        <v>4</v>
      </c>
      <c r="E9" s="73">
        <v>4</v>
      </c>
      <c r="F9" s="22">
        <f t="shared" si="0"/>
        <v>0</v>
      </c>
      <c r="G9" s="33">
        <f t="shared" si="0"/>
        <v>0</v>
      </c>
      <c r="H9" s="22">
        <v>1</v>
      </c>
      <c r="I9" s="73">
        <v>1</v>
      </c>
      <c r="J9" s="22">
        <f t="shared" si="1"/>
        <v>3</v>
      </c>
      <c r="K9" s="34">
        <f t="shared" si="1"/>
        <v>3</v>
      </c>
      <c r="L9" s="161">
        <f t="shared" si="2"/>
        <v>3</v>
      </c>
      <c r="M9" s="35">
        <f t="shared" si="3"/>
        <v>2.9197080291970801E-3</v>
      </c>
      <c r="N9" s="162">
        <v>1</v>
      </c>
    </row>
    <row r="10" spans="1:32" ht="14.25" x14ac:dyDescent="0.15">
      <c r="A10" s="180" t="s">
        <v>140</v>
      </c>
      <c r="B10" s="93">
        <v>9</v>
      </c>
      <c r="C10" s="73">
        <v>23</v>
      </c>
      <c r="D10" s="93">
        <v>9</v>
      </c>
      <c r="E10" s="73">
        <v>23</v>
      </c>
      <c r="F10" s="22">
        <f t="shared" si="0"/>
        <v>0</v>
      </c>
      <c r="G10" s="33">
        <f t="shared" si="0"/>
        <v>0</v>
      </c>
      <c r="H10" s="93">
        <v>9</v>
      </c>
      <c r="I10" s="73">
        <v>19</v>
      </c>
      <c r="J10" s="22">
        <f t="shared" si="1"/>
        <v>0</v>
      </c>
      <c r="K10" s="34">
        <f t="shared" si="1"/>
        <v>4</v>
      </c>
      <c r="L10" s="161">
        <f t="shared" si="2"/>
        <v>0.21052631578947367</v>
      </c>
      <c r="M10" s="35">
        <f t="shared" si="3"/>
        <v>1.6788321167883213E-2</v>
      </c>
      <c r="N10" s="162">
        <v>1</v>
      </c>
    </row>
    <row r="11" spans="1:32" ht="14.25" x14ac:dyDescent="0.15">
      <c r="A11" s="179" t="s">
        <v>141</v>
      </c>
      <c r="B11" s="93">
        <v>2</v>
      </c>
      <c r="C11" s="73">
        <v>2</v>
      </c>
      <c r="D11" s="93">
        <v>1</v>
      </c>
      <c r="E11" s="73">
        <v>1</v>
      </c>
      <c r="F11" s="22">
        <f t="shared" si="0"/>
        <v>1</v>
      </c>
      <c r="G11" s="33">
        <f t="shared" si="0"/>
        <v>1</v>
      </c>
      <c r="H11" s="93">
        <v>1</v>
      </c>
      <c r="I11" s="73">
        <v>1</v>
      </c>
      <c r="J11" s="22">
        <f t="shared" si="1"/>
        <v>1</v>
      </c>
      <c r="K11" s="34">
        <f t="shared" si="1"/>
        <v>1</v>
      </c>
      <c r="L11" s="161">
        <f t="shared" si="2"/>
        <v>1</v>
      </c>
      <c r="M11" s="35">
        <f t="shared" si="3"/>
        <v>1.4598540145985401E-3</v>
      </c>
      <c r="N11" s="162">
        <v>1</v>
      </c>
    </row>
    <row r="12" spans="1:32" ht="14.25" x14ac:dyDescent="0.15">
      <c r="A12" s="179" t="s">
        <v>142</v>
      </c>
      <c r="B12" s="22"/>
      <c r="C12" s="73"/>
      <c r="D12" s="22"/>
      <c r="E12" s="73"/>
      <c r="F12" s="22">
        <f t="shared" si="0"/>
        <v>0</v>
      </c>
      <c r="G12" s="36">
        <f t="shared" si="0"/>
        <v>0</v>
      </c>
      <c r="H12" s="22">
        <v>1</v>
      </c>
      <c r="I12" s="73">
        <v>3</v>
      </c>
      <c r="J12" s="22">
        <f t="shared" si="1"/>
        <v>-1</v>
      </c>
      <c r="K12" s="34">
        <f t="shared" si="1"/>
        <v>-3</v>
      </c>
      <c r="L12" s="161">
        <f t="shared" si="2"/>
        <v>-1</v>
      </c>
      <c r="M12" s="35">
        <f t="shared" si="3"/>
        <v>0</v>
      </c>
      <c r="N12" s="162">
        <v>4</v>
      </c>
    </row>
    <row r="13" spans="1:32" ht="14.25" x14ac:dyDescent="0.15">
      <c r="A13" s="179" t="s">
        <v>143</v>
      </c>
      <c r="B13" s="22">
        <v>4</v>
      </c>
      <c r="C13" s="73">
        <v>6</v>
      </c>
      <c r="D13" s="22">
        <v>4</v>
      </c>
      <c r="E13" s="73">
        <v>6</v>
      </c>
      <c r="F13" s="22">
        <f t="shared" si="0"/>
        <v>0</v>
      </c>
      <c r="G13" s="33">
        <f t="shared" si="0"/>
        <v>0</v>
      </c>
      <c r="H13" s="22">
        <v>2</v>
      </c>
      <c r="I13" s="73">
        <v>4</v>
      </c>
      <c r="J13" s="22">
        <f t="shared" si="1"/>
        <v>2</v>
      </c>
      <c r="K13" s="34">
        <f t="shared" si="1"/>
        <v>2</v>
      </c>
      <c r="L13" s="161">
        <f t="shared" si="2"/>
        <v>0.5</v>
      </c>
      <c r="M13" s="35">
        <f t="shared" si="3"/>
        <v>4.3795620437956208E-3</v>
      </c>
      <c r="N13" s="162">
        <v>1</v>
      </c>
    </row>
    <row r="14" spans="1:32" ht="14.25" x14ac:dyDescent="0.15">
      <c r="A14" s="179" t="s">
        <v>144</v>
      </c>
      <c r="B14" s="93">
        <v>191</v>
      </c>
      <c r="C14" s="73">
        <v>231</v>
      </c>
      <c r="D14" s="93">
        <v>192</v>
      </c>
      <c r="E14" s="73">
        <v>231</v>
      </c>
      <c r="F14" s="22">
        <f t="shared" si="0"/>
        <v>-1</v>
      </c>
      <c r="G14" s="33">
        <f t="shared" si="0"/>
        <v>0</v>
      </c>
      <c r="H14" s="93">
        <v>186</v>
      </c>
      <c r="I14" s="73">
        <v>228</v>
      </c>
      <c r="J14" s="22">
        <f t="shared" si="1"/>
        <v>5</v>
      </c>
      <c r="K14" s="34">
        <f t="shared" si="1"/>
        <v>3</v>
      </c>
      <c r="L14" s="161">
        <f t="shared" si="2"/>
        <v>1.3157894736842105E-2</v>
      </c>
      <c r="M14" s="35">
        <f t="shared" si="3"/>
        <v>0.1686131386861314</v>
      </c>
      <c r="N14" s="162">
        <v>1</v>
      </c>
    </row>
    <row r="15" spans="1:32" ht="14.25" x14ac:dyDescent="0.15">
      <c r="A15" s="179" t="s">
        <v>73</v>
      </c>
      <c r="B15" s="93">
        <v>102</v>
      </c>
      <c r="C15" s="73">
        <v>106</v>
      </c>
      <c r="D15" s="93">
        <v>105</v>
      </c>
      <c r="E15" s="73">
        <v>109</v>
      </c>
      <c r="F15" s="22">
        <f t="shared" si="0"/>
        <v>-3</v>
      </c>
      <c r="G15" s="33">
        <f t="shared" si="0"/>
        <v>-3</v>
      </c>
      <c r="H15" s="93">
        <v>123</v>
      </c>
      <c r="I15" s="73">
        <v>127</v>
      </c>
      <c r="J15" s="22">
        <f t="shared" si="1"/>
        <v>-21</v>
      </c>
      <c r="K15" s="34">
        <f t="shared" si="1"/>
        <v>-21</v>
      </c>
      <c r="L15" s="161">
        <f t="shared" si="2"/>
        <v>-0.16535433070866143</v>
      </c>
      <c r="M15" s="35">
        <f t="shared" si="3"/>
        <v>7.7372262773722625E-2</v>
      </c>
      <c r="N15" s="162">
        <v>1</v>
      </c>
    </row>
    <row r="16" spans="1:32" ht="14.25" x14ac:dyDescent="0.15">
      <c r="A16" s="179" t="s">
        <v>145</v>
      </c>
      <c r="B16" s="93"/>
      <c r="C16" s="73"/>
      <c r="D16" s="93"/>
      <c r="E16" s="73"/>
      <c r="F16" s="22">
        <f t="shared" si="0"/>
        <v>0</v>
      </c>
      <c r="G16" s="33">
        <f t="shared" si="0"/>
        <v>0</v>
      </c>
      <c r="H16" s="93"/>
      <c r="I16" s="73"/>
      <c r="J16" s="22">
        <f t="shared" si="1"/>
        <v>0</v>
      </c>
      <c r="K16" s="34">
        <f t="shared" si="1"/>
        <v>0</v>
      </c>
      <c r="L16" s="161">
        <f t="shared" si="2"/>
        <v>0</v>
      </c>
      <c r="M16" s="35">
        <f t="shared" si="3"/>
        <v>0</v>
      </c>
      <c r="N16" s="162">
        <v>5</v>
      </c>
    </row>
    <row r="17" spans="1:14" ht="14.25" x14ac:dyDescent="0.15">
      <c r="A17" s="181" t="s">
        <v>146</v>
      </c>
      <c r="B17" s="93">
        <v>1</v>
      </c>
      <c r="C17" s="73">
        <v>1</v>
      </c>
      <c r="D17" s="93">
        <v>1</v>
      </c>
      <c r="E17" s="73">
        <v>1</v>
      </c>
      <c r="F17" s="22">
        <f t="shared" si="0"/>
        <v>0</v>
      </c>
      <c r="G17" s="33">
        <f t="shared" si="0"/>
        <v>0</v>
      </c>
      <c r="H17" s="93">
        <v>1</v>
      </c>
      <c r="I17" s="73">
        <v>1</v>
      </c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7.2992700729927003E-4</v>
      </c>
      <c r="N17" s="162">
        <v>2</v>
      </c>
    </row>
    <row r="18" spans="1:14" ht="14.25" x14ac:dyDescent="0.15">
      <c r="A18" s="179" t="s">
        <v>147</v>
      </c>
      <c r="B18" s="93">
        <v>2</v>
      </c>
      <c r="C18" s="109">
        <v>2</v>
      </c>
      <c r="D18" s="93">
        <v>2</v>
      </c>
      <c r="E18" s="109">
        <v>2</v>
      </c>
      <c r="F18" s="93">
        <f t="shared" si="0"/>
        <v>0</v>
      </c>
      <c r="G18" s="105">
        <f t="shared" si="0"/>
        <v>0</v>
      </c>
      <c r="H18" s="93">
        <v>2</v>
      </c>
      <c r="I18" s="109">
        <v>2</v>
      </c>
      <c r="J18" s="93">
        <v>0</v>
      </c>
      <c r="K18" s="106">
        <v>0</v>
      </c>
      <c r="L18" s="161">
        <f t="shared" si="2"/>
        <v>0</v>
      </c>
      <c r="M18" s="108">
        <f t="shared" si="3"/>
        <v>1.4598540145985401E-3</v>
      </c>
      <c r="N18" s="162">
        <v>2</v>
      </c>
    </row>
    <row r="19" spans="1:14" ht="14.25" x14ac:dyDescent="0.15">
      <c r="A19" s="179" t="s">
        <v>148</v>
      </c>
      <c r="B19" s="93"/>
      <c r="C19" s="73"/>
      <c r="D19" s="93"/>
      <c r="E19" s="73"/>
      <c r="F19" s="22">
        <f t="shared" si="0"/>
        <v>0</v>
      </c>
      <c r="G19" s="33">
        <f t="shared" si="0"/>
        <v>0</v>
      </c>
      <c r="H19" s="93"/>
      <c r="I19" s="73"/>
      <c r="J19" s="22">
        <f t="shared" ref="J19:K29" si="4">B19-H19</f>
        <v>0</v>
      </c>
      <c r="K19" s="34">
        <f t="shared" si="4"/>
        <v>0</v>
      </c>
      <c r="L19" s="161">
        <f t="shared" si="2"/>
        <v>0</v>
      </c>
      <c r="M19" s="35">
        <f t="shared" si="3"/>
        <v>0</v>
      </c>
      <c r="N19" s="162">
        <v>2</v>
      </c>
    </row>
    <row r="20" spans="1:14" ht="14.25" x14ac:dyDescent="0.15">
      <c r="A20" s="179" t="s">
        <v>149</v>
      </c>
      <c r="B20" s="93">
        <v>1</v>
      </c>
      <c r="C20" s="73">
        <v>1</v>
      </c>
      <c r="D20" s="93">
        <v>1</v>
      </c>
      <c r="E20" s="73">
        <v>1</v>
      </c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si="4"/>
        <v>0</v>
      </c>
      <c r="K20" s="34">
        <f t="shared" si="4"/>
        <v>0</v>
      </c>
      <c r="L20" s="161">
        <f t="shared" si="2"/>
        <v>0</v>
      </c>
      <c r="M20" s="35">
        <f t="shared" si="3"/>
        <v>7.2992700729927003E-4</v>
      </c>
      <c r="N20" s="162">
        <v>3</v>
      </c>
    </row>
    <row r="21" spans="1:14" ht="14.25" x14ac:dyDescent="0.15">
      <c r="A21" s="179" t="s">
        <v>150</v>
      </c>
      <c r="B21" s="93">
        <v>8</v>
      </c>
      <c r="C21" s="73">
        <v>8</v>
      </c>
      <c r="D21" s="93">
        <v>8</v>
      </c>
      <c r="E21" s="73">
        <v>8</v>
      </c>
      <c r="F21" s="37">
        <f t="shared" si="0"/>
        <v>0</v>
      </c>
      <c r="G21" s="33">
        <f t="shared" si="0"/>
        <v>0</v>
      </c>
      <c r="H21" s="93">
        <v>7</v>
      </c>
      <c r="I21" s="73">
        <v>8</v>
      </c>
      <c r="J21" s="37">
        <f t="shared" si="4"/>
        <v>1</v>
      </c>
      <c r="K21" s="38">
        <f t="shared" si="4"/>
        <v>0</v>
      </c>
      <c r="L21" s="161">
        <f t="shared" si="2"/>
        <v>0</v>
      </c>
      <c r="M21" s="39">
        <f t="shared" si="3"/>
        <v>5.8394160583941602E-3</v>
      </c>
      <c r="N21" s="162">
        <v>1</v>
      </c>
    </row>
    <row r="22" spans="1:14" ht="14.25" x14ac:dyDescent="0.15">
      <c r="A22" s="181" t="s">
        <v>151</v>
      </c>
      <c r="B22" s="22">
        <v>49</v>
      </c>
      <c r="C22" s="73">
        <v>49</v>
      </c>
      <c r="D22" s="22">
        <v>49</v>
      </c>
      <c r="E22" s="73">
        <v>49</v>
      </c>
      <c r="F22" s="37">
        <f t="shared" si="0"/>
        <v>0</v>
      </c>
      <c r="G22" s="40">
        <f t="shared" si="0"/>
        <v>0</v>
      </c>
      <c r="H22" s="22">
        <v>31</v>
      </c>
      <c r="I22" s="73">
        <v>31</v>
      </c>
      <c r="J22" s="37">
        <f t="shared" si="4"/>
        <v>18</v>
      </c>
      <c r="K22" s="38">
        <f t="shared" si="4"/>
        <v>18</v>
      </c>
      <c r="L22" s="161">
        <f t="shared" si="2"/>
        <v>0.58064516129032262</v>
      </c>
      <c r="M22" s="39">
        <f t="shared" si="3"/>
        <v>3.576642335766423E-2</v>
      </c>
      <c r="N22" s="162">
        <v>1</v>
      </c>
    </row>
    <row r="23" spans="1:14" ht="14.25" x14ac:dyDescent="0.15">
      <c r="A23" s="179" t="s">
        <v>152</v>
      </c>
      <c r="B23" s="22">
        <v>1</v>
      </c>
      <c r="C23" s="73">
        <v>1</v>
      </c>
      <c r="D23" s="22">
        <v>1</v>
      </c>
      <c r="E23" s="73">
        <v>1</v>
      </c>
      <c r="F23" s="22">
        <f t="shared" si="0"/>
        <v>0</v>
      </c>
      <c r="G23" s="33">
        <f t="shared" si="0"/>
        <v>0</v>
      </c>
      <c r="H23" s="22">
        <v>1</v>
      </c>
      <c r="I23" s="73">
        <v>1</v>
      </c>
      <c r="J23" s="22">
        <f t="shared" si="4"/>
        <v>0</v>
      </c>
      <c r="K23" s="34">
        <f t="shared" si="4"/>
        <v>0</v>
      </c>
      <c r="L23" s="161">
        <f t="shared" si="2"/>
        <v>0</v>
      </c>
      <c r="M23" s="35">
        <f t="shared" si="3"/>
        <v>7.2992700729927003E-4</v>
      </c>
      <c r="N23" s="162">
        <v>1</v>
      </c>
    </row>
    <row r="24" spans="1:14" ht="14.25" x14ac:dyDescent="0.15">
      <c r="A24" s="179" t="s">
        <v>153</v>
      </c>
      <c r="B24" s="93"/>
      <c r="C24" s="73"/>
      <c r="D24" s="93"/>
      <c r="E24" s="73"/>
      <c r="F24" s="22">
        <f t="shared" si="0"/>
        <v>0</v>
      </c>
      <c r="G24" s="33">
        <f t="shared" si="0"/>
        <v>0</v>
      </c>
      <c r="H24" s="93"/>
      <c r="I24" s="73"/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0</v>
      </c>
      <c r="N24" s="162">
        <v>2</v>
      </c>
    </row>
    <row r="25" spans="1:14" ht="14.25" x14ac:dyDescent="0.15">
      <c r="A25" s="179" t="s">
        <v>68</v>
      </c>
      <c r="B25" s="93">
        <v>1</v>
      </c>
      <c r="C25" s="73">
        <v>1</v>
      </c>
      <c r="D25" s="93">
        <v>1</v>
      </c>
      <c r="E25" s="73">
        <v>1</v>
      </c>
      <c r="F25" s="22">
        <f t="shared" si="0"/>
        <v>0</v>
      </c>
      <c r="G25" s="33">
        <f t="shared" si="0"/>
        <v>0</v>
      </c>
      <c r="H25" s="93">
        <v>1</v>
      </c>
      <c r="I25" s="73">
        <v>1</v>
      </c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7.2992700729927003E-4</v>
      </c>
      <c r="N25" s="162">
        <v>4</v>
      </c>
    </row>
    <row r="26" spans="1:14" ht="14.25" x14ac:dyDescent="0.15">
      <c r="A26" s="179" t="s">
        <v>154</v>
      </c>
      <c r="B26" s="22">
        <v>6</v>
      </c>
      <c r="C26" s="73">
        <v>6</v>
      </c>
      <c r="D26" s="22">
        <v>6</v>
      </c>
      <c r="E26" s="73">
        <v>6</v>
      </c>
      <c r="F26" s="22">
        <f t="shared" si="0"/>
        <v>0</v>
      </c>
      <c r="G26" s="33">
        <f t="shared" si="0"/>
        <v>0</v>
      </c>
      <c r="H26" s="22">
        <v>7</v>
      </c>
      <c r="I26" s="73">
        <v>7</v>
      </c>
      <c r="J26" s="22">
        <f t="shared" si="4"/>
        <v>-1</v>
      </c>
      <c r="K26" s="34">
        <f t="shared" si="4"/>
        <v>-1</v>
      </c>
      <c r="L26" s="161">
        <f t="shared" si="2"/>
        <v>-0.14285714285714285</v>
      </c>
      <c r="M26" s="35">
        <f t="shared" si="3"/>
        <v>4.3795620437956208E-3</v>
      </c>
      <c r="N26" s="162">
        <v>1</v>
      </c>
    </row>
    <row r="27" spans="1:14" ht="14.25" x14ac:dyDescent="0.15">
      <c r="A27" s="179" t="s">
        <v>155</v>
      </c>
      <c r="B27" s="93">
        <v>108</v>
      </c>
      <c r="C27" s="109">
        <v>121</v>
      </c>
      <c r="D27" s="93">
        <v>105</v>
      </c>
      <c r="E27" s="109">
        <v>116</v>
      </c>
      <c r="F27" s="93">
        <f t="shared" si="0"/>
        <v>3</v>
      </c>
      <c r="G27" s="105">
        <f t="shared" si="0"/>
        <v>5</v>
      </c>
      <c r="H27" s="93">
        <v>110</v>
      </c>
      <c r="I27" s="109">
        <v>120</v>
      </c>
      <c r="J27" s="93">
        <f t="shared" si="4"/>
        <v>-2</v>
      </c>
      <c r="K27" s="106">
        <f t="shared" si="4"/>
        <v>1</v>
      </c>
      <c r="L27" s="161">
        <f t="shared" si="2"/>
        <v>8.3333333333333332E-3</v>
      </c>
      <c r="M27" s="108">
        <f t="shared" si="3"/>
        <v>8.8321167883211676E-2</v>
      </c>
      <c r="N27" s="162">
        <v>1</v>
      </c>
    </row>
    <row r="28" spans="1:14" ht="14.25" x14ac:dyDescent="0.15">
      <c r="A28" s="179" t="s">
        <v>156</v>
      </c>
      <c r="B28" s="22">
        <v>5</v>
      </c>
      <c r="C28" s="73">
        <v>5</v>
      </c>
      <c r="D28" s="22">
        <v>5</v>
      </c>
      <c r="E28" s="73">
        <v>5</v>
      </c>
      <c r="F28" s="22">
        <f t="shared" si="0"/>
        <v>0</v>
      </c>
      <c r="G28" s="33">
        <f t="shared" si="0"/>
        <v>0</v>
      </c>
      <c r="H28" s="22">
        <v>5</v>
      </c>
      <c r="I28" s="73">
        <v>5</v>
      </c>
      <c r="J28" s="22">
        <f t="shared" si="4"/>
        <v>0</v>
      </c>
      <c r="K28" s="34">
        <f t="shared" si="4"/>
        <v>0</v>
      </c>
      <c r="L28" s="161">
        <f t="shared" si="2"/>
        <v>0</v>
      </c>
      <c r="M28" s="35">
        <f t="shared" si="3"/>
        <v>3.6496350364963502E-3</v>
      </c>
      <c r="N28" s="162">
        <v>1</v>
      </c>
    </row>
    <row r="29" spans="1:14" ht="14.25" x14ac:dyDescent="0.15">
      <c r="A29" s="179" t="s">
        <v>157</v>
      </c>
      <c r="B29" s="22">
        <v>2</v>
      </c>
      <c r="C29" s="73">
        <v>2</v>
      </c>
      <c r="D29" s="22">
        <v>2</v>
      </c>
      <c r="E29" s="73">
        <v>2</v>
      </c>
      <c r="F29" s="22">
        <f t="shared" si="0"/>
        <v>0</v>
      </c>
      <c r="G29" s="33">
        <f t="shared" si="0"/>
        <v>0</v>
      </c>
      <c r="H29" s="22"/>
      <c r="I29" s="73"/>
      <c r="J29" s="22">
        <f t="shared" si="4"/>
        <v>2</v>
      </c>
      <c r="K29" s="34">
        <f t="shared" si="4"/>
        <v>2</v>
      </c>
      <c r="L29" s="161">
        <f t="shared" si="2"/>
        <v>0</v>
      </c>
      <c r="M29" s="35">
        <f t="shared" si="3"/>
        <v>1.4598540145985401E-3</v>
      </c>
      <c r="N29" s="162">
        <v>5</v>
      </c>
    </row>
    <row r="30" spans="1:14" ht="14.25" x14ac:dyDescent="0.15">
      <c r="A30" s="179" t="s">
        <v>158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/>
      <c r="I30" s="73"/>
      <c r="J30" s="37">
        <v>0</v>
      </c>
      <c r="K30" s="38">
        <v>0</v>
      </c>
      <c r="L30" s="161">
        <f t="shared" si="2"/>
        <v>0</v>
      </c>
      <c r="M30" s="39">
        <f t="shared" si="3"/>
        <v>0</v>
      </c>
      <c r="N30" s="162">
        <v>1</v>
      </c>
    </row>
    <row r="31" spans="1:14" ht="14.25" x14ac:dyDescent="0.15">
      <c r="A31" s="179" t="s">
        <v>159</v>
      </c>
      <c r="B31" s="93">
        <v>6</v>
      </c>
      <c r="C31" s="73">
        <v>17</v>
      </c>
      <c r="D31" s="93">
        <v>5</v>
      </c>
      <c r="E31" s="73">
        <v>13</v>
      </c>
      <c r="F31" s="22">
        <f t="shared" si="0"/>
        <v>1</v>
      </c>
      <c r="G31" s="33">
        <f t="shared" si="0"/>
        <v>4</v>
      </c>
      <c r="H31" s="93">
        <v>4</v>
      </c>
      <c r="I31" s="73">
        <v>11</v>
      </c>
      <c r="J31" s="22">
        <f t="shared" ref="J31:K54" si="5">B31-H31</f>
        <v>2</v>
      </c>
      <c r="K31" s="34">
        <f t="shared" si="5"/>
        <v>6</v>
      </c>
      <c r="L31" s="161">
        <f t="shared" si="2"/>
        <v>0.54545454545454541</v>
      </c>
      <c r="M31" s="35">
        <f t="shared" si="3"/>
        <v>1.2408759124087591E-2</v>
      </c>
      <c r="N31" s="162">
        <v>1</v>
      </c>
    </row>
    <row r="32" spans="1:14" ht="14.25" x14ac:dyDescent="0.15">
      <c r="A32" s="180" t="s">
        <v>160</v>
      </c>
      <c r="B32" s="93">
        <v>1</v>
      </c>
      <c r="C32" s="73">
        <v>1</v>
      </c>
      <c r="D32" s="93">
        <v>1</v>
      </c>
      <c r="E32" s="73">
        <v>1</v>
      </c>
      <c r="F32" s="22">
        <f t="shared" si="0"/>
        <v>0</v>
      </c>
      <c r="G32" s="41">
        <f t="shared" si="0"/>
        <v>0</v>
      </c>
      <c r="H32" s="93">
        <v>1</v>
      </c>
      <c r="I32" s="73">
        <v>1</v>
      </c>
      <c r="J32" s="22">
        <f t="shared" si="5"/>
        <v>0</v>
      </c>
      <c r="K32" s="34">
        <f t="shared" si="5"/>
        <v>0</v>
      </c>
      <c r="L32" s="161">
        <f t="shared" si="2"/>
        <v>0</v>
      </c>
      <c r="M32" s="35">
        <f t="shared" si="3"/>
        <v>7.2992700729927003E-4</v>
      </c>
      <c r="N32" s="162">
        <v>6</v>
      </c>
    </row>
    <row r="33" spans="1:14" ht="14.25" x14ac:dyDescent="0.15">
      <c r="A33" s="181" t="s">
        <v>161</v>
      </c>
      <c r="B33" s="93"/>
      <c r="C33" s="73"/>
      <c r="D33" s="93"/>
      <c r="E33" s="73"/>
      <c r="F33" s="22">
        <f t="shared" ref="F33:G54" si="6">B33-D33</f>
        <v>0</v>
      </c>
      <c r="G33" s="36">
        <f t="shared" si="6"/>
        <v>0</v>
      </c>
      <c r="H33" s="93"/>
      <c r="I33" s="73"/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0</v>
      </c>
      <c r="N33" s="162">
        <v>5</v>
      </c>
    </row>
    <row r="34" spans="1:14" ht="14.25" x14ac:dyDescent="0.15">
      <c r="A34" s="179" t="s">
        <v>162</v>
      </c>
      <c r="B34" s="93">
        <v>22</v>
      </c>
      <c r="C34" s="73">
        <v>32</v>
      </c>
      <c r="D34" s="93">
        <v>21</v>
      </c>
      <c r="E34" s="73">
        <v>31</v>
      </c>
      <c r="F34" s="22">
        <f t="shared" si="6"/>
        <v>1</v>
      </c>
      <c r="G34" s="36">
        <f t="shared" si="6"/>
        <v>1</v>
      </c>
      <c r="H34" s="93">
        <v>17</v>
      </c>
      <c r="I34" s="73">
        <v>24</v>
      </c>
      <c r="J34" s="22">
        <f t="shared" si="5"/>
        <v>5</v>
      </c>
      <c r="K34" s="34">
        <f t="shared" si="5"/>
        <v>8</v>
      </c>
      <c r="L34" s="161">
        <f t="shared" si="2"/>
        <v>0.33333333333333331</v>
      </c>
      <c r="M34" s="35">
        <f t="shared" si="3"/>
        <v>2.3357664233576641E-2</v>
      </c>
      <c r="N34" s="162">
        <v>1</v>
      </c>
    </row>
    <row r="35" spans="1:14" ht="14.25" x14ac:dyDescent="0.15">
      <c r="A35" s="179" t="s">
        <v>163</v>
      </c>
      <c r="B35" s="93"/>
      <c r="C35" s="73">
        <v>4</v>
      </c>
      <c r="D35" s="93"/>
      <c r="E35" s="73">
        <v>4</v>
      </c>
      <c r="F35" s="22">
        <f t="shared" si="6"/>
        <v>0</v>
      </c>
      <c r="G35" s="36">
        <f t="shared" si="6"/>
        <v>0</v>
      </c>
      <c r="H35" s="93"/>
      <c r="I35" s="73">
        <v>4</v>
      </c>
      <c r="J35" s="22">
        <f t="shared" si="5"/>
        <v>0</v>
      </c>
      <c r="K35" s="34">
        <f t="shared" si="5"/>
        <v>0</v>
      </c>
      <c r="L35" s="161">
        <f t="shared" si="2"/>
        <v>0</v>
      </c>
      <c r="M35" s="35">
        <f t="shared" si="3"/>
        <v>2.9197080291970801E-3</v>
      </c>
      <c r="N35" s="162">
        <v>5</v>
      </c>
    </row>
    <row r="36" spans="1:14" ht="14.25" x14ac:dyDescent="0.15">
      <c r="A36" s="179" t="s">
        <v>164</v>
      </c>
      <c r="B36" s="22">
        <v>1</v>
      </c>
      <c r="C36" s="73">
        <v>1</v>
      </c>
      <c r="D36" s="22">
        <v>1</v>
      </c>
      <c r="E36" s="73">
        <v>1</v>
      </c>
      <c r="F36" s="22">
        <f t="shared" si="6"/>
        <v>0</v>
      </c>
      <c r="G36" s="36">
        <f t="shared" si="6"/>
        <v>0</v>
      </c>
      <c r="H36" s="22">
        <v>1</v>
      </c>
      <c r="I36" s="73">
        <v>1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si="3"/>
        <v>7.2992700729927003E-4</v>
      </c>
      <c r="N36" s="162">
        <v>5</v>
      </c>
    </row>
    <row r="37" spans="1:14" ht="14.25" x14ac:dyDescent="0.15">
      <c r="A37" s="182" t="s">
        <v>165</v>
      </c>
      <c r="B37" s="93">
        <v>262</v>
      </c>
      <c r="C37" s="72">
        <v>314</v>
      </c>
      <c r="D37" s="93">
        <v>263</v>
      </c>
      <c r="E37" s="72">
        <v>313</v>
      </c>
      <c r="F37" s="22">
        <f t="shared" si="6"/>
        <v>-1</v>
      </c>
      <c r="G37" s="36">
        <f t="shared" si="6"/>
        <v>1</v>
      </c>
      <c r="H37" s="93">
        <v>255</v>
      </c>
      <c r="I37" s="72">
        <v>302</v>
      </c>
      <c r="J37" s="22">
        <f t="shared" si="5"/>
        <v>7</v>
      </c>
      <c r="K37" s="34">
        <f t="shared" si="5"/>
        <v>12</v>
      </c>
      <c r="L37" s="161">
        <f t="shared" si="2"/>
        <v>3.9735099337748346E-2</v>
      </c>
      <c r="M37" s="35">
        <f t="shared" si="3"/>
        <v>0.22919708029197081</v>
      </c>
      <c r="N37" s="162">
        <v>1</v>
      </c>
    </row>
    <row r="38" spans="1:14" ht="14.25" x14ac:dyDescent="0.15">
      <c r="A38" s="179" t="s">
        <v>166</v>
      </c>
      <c r="B38" s="22"/>
      <c r="C38" s="73"/>
      <c r="D38" s="22"/>
      <c r="E38" s="73"/>
      <c r="F38" s="22">
        <f t="shared" si="6"/>
        <v>0</v>
      </c>
      <c r="G38" s="36">
        <f t="shared" si="6"/>
        <v>0</v>
      </c>
      <c r="H38" s="22"/>
      <c r="I38" s="73"/>
      <c r="J38" s="22">
        <f t="shared" si="5"/>
        <v>0</v>
      </c>
      <c r="K38" s="34">
        <f t="shared" si="5"/>
        <v>0</v>
      </c>
      <c r="L38" s="161">
        <f t="shared" si="2"/>
        <v>0</v>
      </c>
      <c r="M38" s="35">
        <f t="shared" si="3"/>
        <v>0</v>
      </c>
      <c r="N38" s="162">
        <v>2</v>
      </c>
    </row>
    <row r="39" spans="1:14" ht="14.25" x14ac:dyDescent="0.15">
      <c r="A39" s="183" t="s">
        <v>167</v>
      </c>
      <c r="B39" s="93">
        <v>1</v>
      </c>
      <c r="C39" s="73">
        <v>1</v>
      </c>
      <c r="D39" s="93">
        <v>1</v>
      </c>
      <c r="E39" s="73">
        <v>1</v>
      </c>
      <c r="F39" s="22">
        <f t="shared" si="6"/>
        <v>0</v>
      </c>
      <c r="G39" s="36">
        <f t="shared" si="6"/>
        <v>0</v>
      </c>
      <c r="H39" s="93">
        <v>1</v>
      </c>
      <c r="I39" s="73">
        <v>1</v>
      </c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7.2992700729927003E-4</v>
      </c>
      <c r="N39" s="162">
        <v>2</v>
      </c>
    </row>
    <row r="40" spans="1:14" ht="14.25" x14ac:dyDescent="0.15">
      <c r="A40" s="183" t="s">
        <v>168</v>
      </c>
      <c r="B40" s="93"/>
      <c r="C40" s="73"/>
      <c r="D40" s="93"/>
      <c r="E40" s="73"/>
      <c r="F40" s="22">
        <f t="shared" si="6"/>
        <v>0</v>
      </c>
      <c r="G40" s="36">
        <f t="shared" si="6"/>
        <v>0</v>
      </c>
      <c r="H40" s="93"/>
      <c r="I40" s="73"/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0</v>
      </c>
      <c r="N40" s="162">
        <v>2</v>
      </c>
    </row>
    <row r="41" spans="1:14" ht="14.25" x14ac:dyDescent="0.15">
      <c r="A41" s="183" t="s">
        <v>72</v>
      </c>
      <c r="B41" s="22"/>
      <c r="C41" s="73"/>
      <c r="D41" s="22">
        <v>1</v>
      </c>
      <c r="E41" s="73">
        <v>1</v>
      </c>
      <c r="F41" s="22">
        <f t="shared" si="6"/>
        <v>-1</v>
      </c>
      <c r="G41" s="36">
        <f t="shared" si="6"/>
        <v>-1</v>
      </c>
      <c r="H41" s="22">
        <v>1</v>
      </c>
      <c r="I41" s="73">
        <v>1</v>
      </c>
      <c r="J41" s="22">
        <f t="shared" si="5"/>
        <v>-1</v>
      </c>
      <c r="K41" s="34">
        <f t="shared" si="5"/>
        <v>-1</v>
      </c>
      <c r="L41" s="161">
        <f t="shared" si="2"/>
        <v>-1</v>
      </c>
      <c r="M41" s="35">
        <f t="shared" si="3"/>
        <v>0</v>
      </c>
      <c r="N41" s="162">
        <v>2</v>
      </c>
    </row>
    <row r="42" spans="1:14" ht="14.25" x14ac:dyDescent="0.15">
      <c r="A42" s="181" t="s">
        <v>169</v>
      </c>
      <c r="B42" s="93">
        <v>1</v>
      </c>
      <c r="C42" s="72">
        <v>1</v>
      </c>
      <c r="D42" s="93">
        <v>1</v>
      </c>
      <c r="E42" s="72">
        <v>1</v>
      </c>
      <c r="F42" s="22">
        <f t="shared" si="6"/>
        <v>0</v>
      </c>
      <c r="G42" s="33">
        <f t="shared" si="6"/>
        <v>0</v>
      </c>
      <c r="H42" s="93">
        <v>1</v>
      </c>
      <c r="I42" s="72">
        <v>1</v>
      </c>
      <c r="J42" s="22">
        <f t="shared" si="5"/>
        <v>0</v>
      </c>
      <c r="K42" s="34">
        <f t="shared" si="5"/>
        <v>0</v>
      </c>
      <c r="L42" s="161">
        <f t="shared" si="2"/>
        <v>0</v>
      </c>
      <c r="M42" s="35">
        <f t="shared" si="3"/>
        <v>7.2992700729927003E-4</v>
      </c>
      <c r="N42" s="162">
        <v>2</v>
      </c>
    </row>
    <row r="43" spans="1:14" ht="14.25" x14ac:dyDescent="0.15">
      <c r="A43" s="179" t="s">
        <v>170</v>
      </c>
      <c r="B43" s="22"/>
      <c r="C43" s="72"/>
      <c r="D43" s="22"/>
      <c r="E43" s="72"/>
      <c r="F43" s="22">
        <f t="shared" si="6"/>
        <v>0</v>
      </c>
      <c r="G43" s="33">
        <f t="shared" si="6"/>
        <v>0</v>
      </c>
      <c r="H43" s="22"/>
      <c r="I43" s="72"/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0</v>
      </c>
      <c r="N43" s="162">
        <v>2</v>
      </c>
    </row>
    <row r="44" spans="1:14" ht="14.25" x14ac:dyDescent="0.15">
      <c r="A44" s="181" t="s">
        <v>171</v>
      </c>
      <c r="B44" s="22"/>
      <c r="C44" s="72"/>
      <c r="D44" s="22"/>
      <c r="E44" s="72"/>
      <c r="F44" s="77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1</v>
      </c>
    </row>
    <row r="45" spans="1:14" ht="14.25" x14ac:dyDescent="0.15">
      <c r="A45" s="179" t="s">
        <v>172</v>
      </c>
      <c r="B45" s="22">
        <v>25</v>
      </c>
      <c r="C45" s="72">
        <v>27</v>
      </c>
      <c r="D45" s="22">
        <v>24</v>
      </c>
      <c r="E45" s="72">
        <v>26</v>
      </c>
      <c r="F45" s="77">
        <f t="shared" si="6"/>
        <v>1</v>
      </c>
      <c r="G45" s="33">
        <f t="shared" si="6"/>
        <v>1</v>
      </c>
      <c r="H45" s="22">
        <v>21</v>
      </c>
      <c r="I45" s="72">
        <v>22</v>
      </c>
      <c r="J45" s="22">
        <f t="shared" si="5"/>
        <v>4</v>
      </c>
      <c r="K45" s="34">
        <f t="shared" si="5"/>
        <v>5</v>
      </c>
      <c r="L45" s="161">
        <f t="shared" si="2"/>
        <v>0.22727272727272727</v>
      </c>
      <c r="M45" s="35">
        <f t="shared" si="3"/>
        <v>1.9708029197080291E-2</v>
      </c>
      <c r="N45" s="162">
        <v>1</v>
      </c>
    </row>
    <row r="46" spans="1:14" ht="14.25" x14ac:dyDescent="0.15">
      <c r="A46" s="184" t="s">
        <v>173</v>
      </c>
      <c r="B46" s="22">
        <v>1</v>
      </c>
      <c r="C46" s="72">
        <v>1</v>
      </c>
      <c r="D46" s="22">
        <v>1</v>
      </c>
      <c r="E46" s="72">
        <v>1</v>
      </c>
      <c r="F46" s="79">
        <f t="shared" si="6"/>
        <v>0</v>
      </c>
      <c r="G46" s="30">
        <f t="shared" si="6"/>
        <v>0</v>
      </c>
      <c r="H46" s="22"/>
      <c r="I46" s="72"/>
      <c r="J46" s="22">
        <f t="shared" si="5"/>
        <v>1</v>
      </c>
      <c r="K46" s="34">
        <f t="shared" si="5"/>
        <v>1</v>
      </c>
      <c r="L46" s="161">
        <f t="shared" si="2"/>
        <v>0</v>
      </c>
      <c r="M46" s="35">
        <f t="shared" si="3"/>
        <v>7.2992700729927003E-4</v>
      </c>
      <c r="N46" s="162">
        <v>3</v>
      </c>
    </row>
    <row r="47" spans="1:14" ht="14.25" x14ac:dyDescent="0.15">
      <c r="A47" s="179" t="s">
        <v>174</v>
      </c>
      <c r="B47" s="22">
        <v>6</v>
      </c>
      <c r="C47" s="73">
        <v>6</v>
      </c>
      <c r="D47" s="22">
        <v>5</v>
      </c>
      <c r="E47" s="73">
        <v>5</v>
      </c>
      <c r="F47" s="77">
        <f t="shared" si="6"/>
        <v>1</v>
      </c>
      <c r="G47" s="33">
        <f t="shared" si="6"/>
        <v>1</v>
      </c>
      <c r="H47" s="22">
        <v>6</v>
      </c>
      <c r="I47" s="73">
        <v>6</v>
      </c>
      <c r="J47" s="21">
        <f t="shared" si="5"/>
        <v>0</v>
      </c>
      <c r="K47" s="34">
        <f t="shared" si="5"/>
        <v>0</v>
      </c>
      <c r="L47" s="161">
        <f t="shared" si="2"/>
        <v>0</v>
      </c>
      <c r="M47" s="35">
        <f t="shared" si="3"/>
        <v>4.3795620437956208E-3</v>
      </c>
      <c r="N47" s="162">
        <v>2</v>
      </c>
    </row>
    <row r="48" spans="1:14" ht="14.25" x14ac:dyDescent="0.15">
      <c r="A48" s="179" t="s">
        <v>175</v>
      </c>
      <c r="B48" s="22">
        <v>19</v>
      </c>
      <c r="C48" s="73">
        <v>26</v>
      </c>
      <c r="D48" s="22">
        <v>18</v>
      </c>
      <c r="E48" s="73">
        <v>25</v>
      </c>
      <c r="F48" s="77">
        <f t="shared" si="6"/>
        <v>1</v>
      </c>
      <c r="G48" s="33">
        <f t="shared" si="6"/>
        <v>1</v>
      </c>
      <c r="H48" s="185">
        <v>21</v>
      </c>
      <c r="I48" s="73">
        <v>27</v>
      </c>
      <c r="J48" s="21">
        <f t="shared" si="5"/>
        <v>-2</v>
      </c>
      <c r="K48" s="34">
        <f t="shared" si="5"/>
        <v>-1</v>
      </c>
      <c r="L48" s="161">
        <f t="shared" si="2"/>
        <v>-3.7037037037037035E-2</v>
      </c>
      <c r="M48" s="35">
        <f t="shared" si="3"/>
        <v>1.8978102189781021E-2</v>
      </c>
      <c r="N48" s="162">
        <v>4</v>
      </c>
    </row>
    <row r="49" spans="1:14" ht="14.25" x14ac:dyDescent="0.15">
      <c r="A49" s="179" t="s">
        <v>176</v>
      </c>
      <c r="B49" s="22"/>
      <c r="C49" s="73"/>
      <c r="D49" s="22"/>
      <c r="E49" s="73"/>
      <c r="F49" s="77">
        <f t="shared" si="6"/>
        <v>0</v>
      </c>
      <c r="G49" s="33">
        <f t="shared" si="6"/>
        <v>0</v>
      </c>
      <c r="H49" s="186"/>
      <c r="I49" s="73"/>
      <c r="J49" s="21">
        <f t="shared" si="5"/>
        <v>0</v>
      </c>
      <c r="K49" s="34">
        <f t="shared" si="5"/>
        <v>0</v>
      </c>
      <c r="L49" s="161">
        <f t="shared" si="2"/>
        <v>0</v>
      </c>
      <c r="M49" s="35">
        <f t="shared" si="3"/>
        <v>0</v>
      </c>
      <c r="N49" s="162">
        <v>2</v>
      </c>
    </row>
    <row r="50" spans="1:14" ht="14.25" x14ac:dyDescent="0.15">
      <c r="A50" s="176" t="s">
        <v>177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>
        <v>1</v>
      </c>
      <c r="I50" s="73">
        <v>1</v>
      </c>
      <c r="J50" s="21">
        <f t="shared" si="5"/>
        <v>-1</v>
      </c>
      <c r="K50" s="34">
        <f t="shared" si="5"/>
        <v>-1</v>
      </c>
      <c r="L50" s="161">
        <f t="shared" si="2"/>
        <v>-1</v>
      </c>
      <c r="M50" s="35">
        <f t="shared" si="3"/>
        <v>0</v>
      </c>
      <c r="N50" s="162">
        <v>1</v>
      </c>
    </row>
    <row r="51" spans="1:14" ht="14.25" x14ac:dyDescent="0.15">
      <c r="A51" s="179" t="s">
        <v>71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7.2992700729927003E-4</v>
      </c>
      <c r="N51" s="162">
        <v>5</v>
      </c>
    </row>
    <row r="52" spans="1:14" ht="14.25" x14ac:dyDescent="0.15">
      <c r="A52" s="179" t="s">
        <v>178</v>
      </c>
      <c r="B52" s="22">
        <v>136</v>
      </c>
      <c r="C52" s="73">
        <v>149</v>
      </c>
      <c r="D52" s="22">
        <v>119</v>
      </c>
      <c r="E52" s="73">
        <v>128</v>
      </c>
      <c r="F52" s="77">
        <f t="shared" si="6"/>
        <v>17</v>
      </c>
      <c r="G52" s="33">
        <f t="shared" si="6"/>
        <v>21</v>
      </c>
      <c r="H52" s="186">
        <v>119</v>
      </c>
      <c r="I52" s="73">
        <v>125</v>
      </c>
      <c r="J52" s="21">
        <f t="shared" si="5"/>
        <v>17</v>
      </c>
      <c r="K52" s="34">
        <f t="shared" si="5"/>
        <v>24</v>
      </c>
      <c r="L52" s="161">
        <f t="shared" si="2"/>
        <v>0.192</v>
      </c>
      <c r="M52" s="35">
        <f t="shared" si="3"/>
        <v>0.10875912408759124</v>
      </c>
      <c r="N52" s="187">
        <v>1</v>
      </c>
    </row>
    <row r="53" spans="1:14" ht="15" thickBot="1" x14ac:dyDescent="0.2">
      <c r="A53" s="188" t="s">
        <v>88</v>
      </c>
      <c r="B53" s="42">
        <v>1</v>
      </c>
      <c r="C53" s="189">
        <v>1</v>
      </c>
      <c r="D53" s="42">
        <v>1</v>
      </c>
      <c r="E53" s="189">
        <v>1</v>
      </c>
      <c r="F53" s="77">
        <f t="shared" si="6"/>
        <v>0</v>
      </c>
      <c r="G53" s="33">
        <f t="shared" si="6"/>
        <v>0</v>
      </c>
      <c r="H53" s="190">
        <v>1</v>
      </c>
      <c r="I53" s="189">
        <v>1</v>
      </c>
      <c r="J53" s="42">
        <f t="shared" si="5"/>
        <v>0</v>
      </c>
      <c r="K53" s="38">
        <f t="shared" si="5"/>
        <v>0</v>
      </c>
      <c r="L53" s="191">
        <f t="shared" si="2"/>
        <v>0</v>
      </c>
      <c r="M53" s="39">
        <f t="shared" si="3"/>
        <v>7.2992700729927003E-4</v>
      </c>
      <c r="N53" s="192">
        <v>0</v>
      </c>
    </row>
    <row r="54" spans="1:14" ht="15" thickBot="1" x14ac:dyDescent="0.2">
      <c r="A54" s="193" t="s">
        <v>53</v>
      </c>
      <c r="B54" s="43">
        <f>SUM(B4:B53)</f>
        <v>1111</v>
      </c>
      <c r="C54" s="75">
        <f>SUM(C4:C53)</f>
        <v>1370</v>
      </c>
      <c r="D54" s="43">
        <f>SUM(D4:D53)</f>
        <v>1088</v>
      </c>
      <c r="E54" s="75">
        <f>SUM(E4:E53)</f>
        <v>1335</v>
      </c>
      <c r="F54" s="44">
        <f t="shared" si="6"/>
        <v>23</v>
      </c>
      <c r="G54" s="146">
        <f t="shared" si="6"/>
        <v>35</v>
      </c>
      <c r="H54" s="43">
        <f>SUM(H4:H53)</f>
        <v>1054</v>
      </c>
      <c r="I54" s="75">
        <f>SUM(I4:I53)</f>
        <v>1287</v>
      </c>
      <c r="J54" s="44">
        <f t="shared" si="5"/>
        <v>57</v>
      </c>
      <c r="K54" s="45">
        <f t="shared" si="5"/>
        <v>83</v>
      </c>
      <c r="L54" s="194">
        <f t="shared" si="2"/>
        <v>6.4491064491064495E-2</v>
      </c>
      <c r="M54" s="195">
        <f t="shared" si="3"/>
        <v>1</v>
      </c>
      <c r="N54" s="7"/>
    </row>
    <row r="55" spans="1:14" x14ac:dyDescent="0.15">
      <c r="M55" s="196"/>
    </row>
  </sheetData>
  <mergeCells count="15">
    <mergeCell ref="AA2:AB2"/>
    <mergeCell ref="AC2:AD2"/>
    <mergeCell ref="AE2:AF2"/>
    <mergeCell ref="P2:P3"/>
    <mergeCell ref="Q2:R2"/>
    <mergeCell ref="S2:T2"/>
    <mergeCell ref="U2:V2"/>
    <mergeCell ref="W2:X2"/>
    <mergeCell ref="Y2:Z2"/>
    <mergeCell ref="I1:M1"/>
    <mergeCell ref="B2:C2"/>
    <mergeCell ref="D2:E2"/>
    <mergeCell ref="F2:G2"/>
    <mergeCell ref="H2:I2"/>
    <mergeCell ref="J2:K2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5"/>
  <sheetViews>
    <sheetView workbookViewId="0">
      <selection activeCell="B53" sqref="B4:C53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customWidth="1"/>
  </cols>
  <sheetData>
    <row r="1" spans="1:32" ht="15" thickBot="1" x14ac:dyDescent="0.2">
      <c r="A1" s="127"/>
      <c r="B1" s="1"/>
      <c r="C1" s="1"/>
      <c r="D1" s="1"/>
      <c r="G1" s="1"/>
      <c r="I1" s="253" t="s">
        <v>188</v>
      </c>
      <c r="J1" s="253"/>
      <c r="K1" s="253"/>
      <c r="L1" s="253"/>
      <c r="M1" s="253"/>
    </row>
    <row r="2" spans="1:32" ht="13.5" customHeight="1" x14ac:dyDescent="0.15">
      <c r="A2" s="149"/>
      <c r="B2" s="248">
        <v>45017</v>
      </c>
      <c r="C2" s="249"/>
      <c r="D2" s="248">
        <v>44986</v>
      </c>
      <c r="E2" s="249"/>
      <c r="F2" s="250" t="s">
        <v>3</v>
      </c>
      <c r="G2" s="251"/>
      <c r="H2" s="248">
        <v>44652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31"/>
    </row>
    <row r="3" spans="1:32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59" t="s">
        <v>23</v>
      </c>
    </row>
    <row r="4" spans="1:32" ht="14.25" x14ac:dyDescent="0.15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2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7" si="1">B4-H4</f>
        <v>0</v>
      </c>
      <c r="K4" s="28">
        <f t="shared" si="1"/>
        <v>0</v>
      </c>
      <c r="L4" s="161">
        <f t="shared" ref="L4:L54" si="2">IF(ISERROR(K4/I4),0,K4/I4)</f>
        <v>0</v>
      </c>
      <c r="M4" s="29">
        <f t="shared" ref="M4:M54" si="3">C4/$C$54</f>
        <v>7.4906367041198505E-4</v>
      </c>
      <c r="N4" s="162">
        <v>1</v>
      </c>
      <c r="P4" s="148" t="s">
        <v>25</v>
      </c>
      <c r="Q4" s="163">
        <v>18</v>
      </c>
      <c r="R4" s="163">
        <v>1071</v>
      </c>
      <c r="S4" s="164">
        <v>7</v>
      </c>
      <c r="T4" s="164">
        <v>13</v>
      </c>
      <c r="U4" s="163">
        <v>2</v>
      </c>
      <c r="V4" s="163">
        <v>2</v>
      </c>
      <c r="W4" s="164">
        <v>2</v>
      </c>
      <c r="X4" s="164">
        <v>26</v>
      </c>
      <c r="Y4" s="163">
        <v>6</v>
      </c>
      <c r="Z4" s="165">
        <v>218</v>
      </c>
      <c r="AA4" s="164">
        <v>2</v>
      </c>
      <c r="AB4" s="166">
        <v>4</v>
      </c>
      <c r="AC4" s="167">
        <f>Q4+S4+U4+W4+Y4+AA4</f>
        <v>37</v>
      </c>
      <c r="AD4" s="168">
        <f>R4+T4+V4+X4+Z4+AB4+1</f>
        <v>1335</v>
      </c>
      <c r="AE4" s="169">
        <v>658</v>
      </c>
      <c r="AF4" s="170">
        <v>677</v>
      </c>
    </row>
    <row r="5" spans="1:32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1.4981273408239701E-3</v>
      </c>
      <c r="N5" s="162">
        <v>5</v>
      </c>
      <c r="P5" s="172" t="s">
        <v>19</v>
      </c>
      <c r="Q5" s="59">
        <f>Q4/AC4</f>
        <v>0.48648648648648651</v>
      </c>
      <c r="R5" s="59">
        <f>R4/AD4</f>
        <v>0.80224719101123598</v>
      </c>
      <c r="S5" s="60">
        <f>S4/AC4</f>
        <v>0.1891891891891892</v>
      </c>
      <c r="T5" s="60">
        <f>T4/AD4</f>
        <v>9.7378277153558051E-3</v>
      </c>
      <c r="U5" s="59">
        <f>U4/AC4</f>
        <v>5.4054054054054057E-2</v>
      </c>
      <c r="V5" s="59">
        <f>V4/AD4</f>
        <v>1.4981273408239701E-3</v>
      </c>
      <c r="W5" s="60">
        <f>W4/AC4</f>
        <v>5.4054054054054057E-2</v>
      </c>
      <c r="X5" s="60">
        <f>X4/AD4</f>
        <v>1.947565543071161E-2</v>
      </c>
      <c r="Y5" s="59">
        <f>Y4/AC4</f>
        <v>0.16216216216216217</v>
      </c>
      <c r="Z5" s="59">
        <f>Z4/AD4</f>
        <v>0.16329588014981272</v>
      </c>
      <c r="AA5" s="60">
        <f>AA4/AC4</f>
        <v>5.4054054054054057E-2</v>
      </c>
      <c r="AB5" s="173">
        <f>AB4/AD4</f>
        <v>2.9962546816479402E-3</v>
      </c>
      <c r="AC5" s="174">
        <f>Q5+S5+U5+W5+Y5+AA5</f>
        <v>1</v>
      </c>
      <c r="AD5" s="175">
        <f>R5+T5+V5+X5+Z5+AB5</f>
        <v>0.99925093632958806</v>
      </c>
      <c r="AE5" s="63">
        <f>AE4/AD4</f>
        <v>0.49288389513108616</v>
      </c>
      <c r="AF5" s="64">
        <f>AF4/AD4</f>
        <v>0.5071161048689139</v>
      </c>
    </row>
    <row r="6" spans="1:32" ht="14.25" x14ac:dyDescent="0.15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2.2471910112359553E-3</v>
      </c>
      <c r="N6" s="162">
        <v>6</v>
      </c>
      <c r="P6" s="127"/>
      <c r="Q6" s="177"/>
      <c r="R6" s="178" t="s">
        <v>136</v>
      </c>
    </row>
    <row r="7" spans="1:32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1.4981273408239701E-3</v>
      </c>
      <c r="N7" s="162">
        <v>2</v>
      </c>
      <c r="Q7" s="177"/>
      <c r="R7" s="178" t="s">
        <v>116</v>
      </c>
    </row>
    <row r="8" spans="1:32" ht="14.25" x14ac:dyDescent="0.15">
      <c r="A8" s="179" t="s">
        <v>138</v>
      </c>
      <c r="B8" s="93">
        <v>122</v>
      </c>
      <c r="C8" s="73">
        <v>208</v>
      </c>
      <c r="D8" s="93">
        <v>119</v>
      </c>
      <c r="E8" s="73">
        <v>205</v>
      </c>
      <c r="F8" s="22">
        <f t="shared" si="0"/>
        <v>3</v>
      </c>
      <c r="G8" s="33">
        <f t="shared" si="0"/>
        <v>3</v>
      </c>
      <c r="H8" s="93">
        <v>104</v>
      </c>
      <c r="I8" s="73">
        <v>186</v>
      </c>
      <c r="J8" s="22">
        <f t="shared" si="1"/>
        <v>18</v>
      </c>
      <c r="K8" s="34">
        <f t="shared" si="1"/>
        <v>22</v>
      </c>
      <c r="L8" s="161">
        <f t="shared" si="2"/>
        <v>0.11827956989247312</v>
      </c>
      <c r="M8" s="35">
        <f t="shared" si="3"/>
        <v>0.15580524344569288</v>
      </c>
      <c r="N8" s="162">
        <v>5</v>
      </c>
      <c r="P8" s="127"/>
      <c r="Q8" s="177"/>
    </row>
    <row r="9" spans="1:32" ht="14.25" x14ac:dyDescent="0.15">
      <c r="A9" s="179" t="s">
        <v>139</v>
      </c>
      <c r="B9" s="22">
        <v>4</v>
      </c>
      <c r="C9" s="73">
        <v>4</v>
      </c>
      <c r="D9" s="22">
        <v>6</v>
      </c>
      <c r="E9" s="73">
        <v>6</v>
      </c>
      <c r="F9" s="22">
        <f t="shared" si="0"/>
        <v>-2</v>
      </c>
      <c r="G9" s="33">
        <f t="shared" si="0"/>
        <v>-2</v>
      </c>
      <c r="H9" s="22">
        <v>2</v>
      </c>
      <c r="I9" s="73">
        <v>2</v>
      </c>
      <c r="J9" s="22">
        <f t="shared" si="1"/>
        <v>2</v>
      </c>
      <c r="K9" s="34">
        <f t="shared" si="1"/>
        <v>2</v>
      </c>
      <c r="L9" s="161">
        <f t="shared" si="2"/>
        <v>1</v>
      </c>
      <c r="M9" s="35">
        <f t="shared" si="3"/>
        <v>2.9962546816479402E-3</v>
      </c>
      <c r="N9" s="162">
        <v>1</v>
      </c>
    </row>
    <row r="10" spans="1:32" ht="14.25" x14ac:dyDescent="0.15">
      <c r="A10" s="180" t="s">
        <v>140</v>
      </c>
      <c r="B10" s="93">
        <v>9</v>
      </c>
      <c r="C10" s="73">
        <v>23</v>
      </c>
      <c r="D10" s="93">
        <v>9</v>
      </c>
      <c r="E10" s="73">
        <v>23</v>
      </c>
      <c r="F10" s="22">
        <f t="shared" si="0"/>
        <v>0</v>
      </c>
      <c r="G10" s="33">
        <f t="shared" si="0"/>
        <v>0</v>
      </c>
      <c r="H10" s="93">
        <v>9</v>
      </c>
      <c r="I10" s="73">
        <v>19</v>
      </c>
      <c r="J10" s="22">
        <f t="shared" si="1"/>
        <v>0</v>
      </c>
      <c r="K10" s="34">
        <f t="shared" si="1"/>
        <v>4</v>
      </c>
      <c r="L10" s="161">
        <f t="shared" si="2"/>
        <v>0.21052631578947367</v>
      </c>
      <c r="M10" s="35">
        <f t="shared" si="3"/>
        <v>1.7228464419475654E-2</v>
      </c>
      <c r="N10" s="162">
        <v>1</v>
      </c>
    </row>
    <row r="11" spans="1:32" ht="14.25" x14ac:dyDescent="0.15">
      <c r="A11" s="179" t="s">
        <v>141</v>
      </c>
      <c r="B11" s="93">
        <v>1</v>
      </c>
      <c r="C11" s="73">
        <v>1</v>
      </c>
      <c r="D11" s="93">
        <v>1</v>
      </c>
      <c r="E11" s="73">
        <v>1</v>
      </c>
      <c r="F11" s="22">
        <f t="shared" si="0"/>
        <v>0</v>
      </c>
      <c r="G11" s="33">
        <f t="shared" si="0"/>
        <v>0</v>
      </c>
      <c r="H11" s="93">
        <v>1</v>
      </c>
      <c r="I11" s="73">
        <v>1</v>
      </c>
      <c r="J11" s="22">
        <f t="shared" si="1"/>
        <v>0</v>
      </c>
      <c r="K11" s="34">
        <f t="shared" si="1"/>
        <v>0</v>
      </c>
      <c r="L11" s="161">
        <f t="shared" si="2"/>
        <v>0</v>
      </c>
      <c r="M11" s="35">
        <f t="shared" si="3"/>
        <v>7.4906367041198505E-4</v>
      </c>
      <c r="N11" s="162">
        <v>1</v>
      </c>
    </row>
    <row r="12" spans="1:32" ht="14.25" x14ac:dyDescent="0.15">
      <c r="A12" s="179" t="s">
        <v>142</v>
      </c>
      <c r="B12" s="22"/>
      <c r="C12" s="73"/>
      <c r="D12" s="22">
        <v>1</v>
      </c>
      <c r="E12" s="73">
        <v>1</v>
      </c>
      <c r="F12" s="22">
        <f t="shared" si="0"/>
        <v>-1</v>
      </c>
      <c r="G12" s="36">
        <f t="shared" si="0"/>
        <v>-1</v>
      </c>
      <c r="H12" s="22">
        <v>1</v>
      </c>
      <c r="I12" s="73">
        <v>3</v>
      </c>
      <c r="J12" s="22">
        <f t="shared" si="1"/>
        <v>-1</v>
      </c>
      <c r="K12" s="34">
        <f t="shared" si="1"/>
        <v>-3</v>
      </c>
      <c r="L12" s="161">
        <f t="shared" si="2"/>
        <v>-1</v>
      </c>
      <c r="M12" s="35">
        <f t="shared" si="3"/>
        <v>0</v>
      </c>
      <c r="N12" s="162">
        <v>4</v>
      </c>
    </row>
    <row r="13" spans="1:32" ht="14.25" x14ac:dyDescent="0.15">
      <c r="A13" s="179" t="s">
        <v>143</v>
      </c>
      <c r="B13" s="22">
        <v>4</v>
      </c>
      <c r="C13" s="73">
        <v>6</v>
      </c>
      <c r="D13" s="22">
        <v>4</v>
      </c>
      <c r="E13" s="73">
        <v>6</v>
      </c>
      <c r="F13" s="22">
        <f t="shared" si="0"/>
        <v>0</v>
      </c>
      <c r="G13" s="33">
        <f t="shared" si="0"/>
        <v>0</v>
      </c>
      <c r="H13" s="22">
        <v>2</v>
      </c>
      <c r="I13" s="73">
        <v>4</v>
      </c>
      <c r="J13" s="22">
        <f t="shared" si="1"/>
        <v>2</v>
      </c>
      <c r="K13" s="34">
        <f t="shared" si="1"/>
        <v>2</v>
      </c>
      <c r="L13" s="161">
        <f t="shared" si="2"/>
        <v>0.5</v>
      </c>
      <c r="M13" s="35">
        <f t="shared" si="3"/>
        <v>4.4943820224719105E-3</v>
      </c>
      <c r="N13" s="162">
        <v>1</v>
      </c>
    </row>
    <row r="14" spans="1:32" ht="14.25" x14ac:dyDescent="0.15">
      <c r="A14" s="179" t="s">
        <v>144</v>
      </c>
      <c r="B14" s="93">
        <v>192</v>
      </c>
      <c r="C14" s="73">
        <v>231</v>
      </c>
      <c r="D14" s="93">
        <v>181</v>
      </c>
      <c r="E14" s="73">
        <v>225</v>
      </c>
      <c r="F14" s="22">
        <f t="shared" si="0"/>
        <v>11</v>
      </c>
      <c r="G14" s="33">
        <f t="shared" si="0"/>
        <v>6</v>
      </c>
      <c r="H14" s="93">
        <v>183</v>
      </c>
      <c r="I14" s="73">
        <v>225</v>
      </c>
      <c r="J14" s="22">
        <f t="shared" si="1"/>
        <v>9</v>
      </c>
      <c r="K14" s="34">
        <f t="shared" si="1"/>
        <v>6</v>
      </c>
      <c r="L14" s="161">
        <f t="shared" si="2"/>
        <v>2.6666666666666668E-2</v>
      </c>
      <c r="M14" s="35">
        <f t="shared" si="3"/>
        <v>0.17303370786516853</v>
      </c>
      <c r="N14" s="162">
        <v>1</v>
      </c>
    </row>
    <row r="15" spans="1:32" ht="14.25" x14ac:dyDescent="0.15">
      <c r="A15" s="179" t="s">
        <v>73</v>
      </c>
      <c r="B15" s="93">
        <v>105</v>
      </c>
      <c r="C15" s="73">
        <v>109</v>
      </c>
      <c r="D15" s="93">
        <v>118</v>
      </c>
      <c r="E15" s="73">
        <v>122</v>
      </c>
      <c r="F15" s="22">
        <f t="shared" si="0"/>
        <v>-13</v>
      </c>
      <c r="G15" s="33">
        <f t="shared" si="0"/>
        <v>-13</v>
      </c>
      <c r="H15" s="93">
        <v>124</v>
      </c>
      <c r="I15" s="73">
        <v>128</v>
      </c>
      <c r="J15" s="22">
        <f t="shared" si="1"/>
        <v>-19</v>
      </c>
      <c r="K15" s="34">
        <f t="shared" si="1"/>
        <v>-19</v>
      </c>
      <c r="L15" s="161">
        <f t="shared" si="2"/>
        <v>-0.1484375</v>
      </c>
      <c r="M15" s="35">
        <f t="shared" si="3"/>
        <v>8.1647940074906361E-2</v>
      </c>
      <c r="N15" s="162">
        <v>1</v>
      </c>
    </row>
    <row r="16" spans="1:32" ht="14.25" x14ac:dyDescent="0.15">
      <c r="A16" s="179" t="s">
        <v>145</v>
      </c>
      <c r="B16" s="93"/>
      <c r="C16" s="73"/>
      <c r="D16" s="93"/>
      <c r="E16" s="73"/>
      <c r="F16" s="22">
        <f t="shared" si="0"/>
        <v>0</v>
      </c>
      <c r="G16" s="33">
        <f t="shared" si="0"/>
        <v>0</v>
      </c>
      <c r="H16" s="93"/>
      <c r="I16" s="73"/>
      <c r="J16" s="22">
        <f t="shared" si="1"/>
        <v>0</v>
      </c>
      <c r="K16" s="34">
        <f t="shared" si="1"/>
        <v>0</v>
      </c>
      <c r="L16" s="161">
        <f t="shared" si="2"/>
        <v>0</v>
      </c>
      <c r="M16" s="35">
        <f t="shared" si="3"/>
        <v>0</v>
      </c>
      <c r="N16" s="162">
        <v>5</v>
      </c>
    </row>
    <row r="17" spans="1:14" ht="14.25" x14ac:dyDescent="0.15">
      <c r="A17" s="181" t="s">
        <v>146</v>
      </c>
      <c r="B17" s="93">
        <v>1</v>
      </c>
      <c r="C17" s="73">
        <v>1</v>
      </c>
      <c r="D17" s="93">
        <v>1</v>
      </c>
      <c r="E17" s="73">
        <v>1</v>
      </c>
      <c r="F17" s="22">
        <f t="shared" si="0"/>
        <v>0</v>
      </c>
      <c r="G17" s="33">
        <f t="shared" si="0"/>
        <v>0</v>
      </c>
      <c r="H17" s="93">
        <v>1</v>
      </c>
      <c r="I17" s="73">
        <v>1</v>
      </c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7.4906367041198505E-4</v>
      </c>
      <c r="N17" s="162">
        <v>2</v>
      </c>
    </row>
    <row r="18" spans="1:14" ht="14.25" x14ac:dyDescent="0.15">
      <c r="A18" s="179" t="s">
        <v>147</v>
      </c>
      <c r="B18" s="93">
        <v>2</v>
      </c>
      <c r="C18" s="109">
        <v>2</v>
      </c>
      <c r="D18" s="93">
        <v>2</v>
      </c>
      <c r="E18" s="109">
        <v>2</v>
      </c>
      <c r="F18" s="93">
        <f t="shared" si="0"/>
        <v>0</v>
      </c>
      <c r="G18" s="105">
        <f t="shared" si="0"/>
        <v>0</v>
      </c>
      <c r="H18" s="93">
        <v>2</v>
      </c>
      <c r="I18" s="109">
        <v>2</v>
      </c>
      <c r="J18" s="93">
        <v>0</v>
      </c>
      <c r="K18" s="106">
        <v>0</v>
      </c>
      <c r="L18" s="161">
        <f t="shared" si="2"/>
        <v>0</v>
      </c>
      <c r="M18" s="108">
        <f t="shared" si="3"/>
        <v>1.4981273408239701E-3</v>
      </c>
      <c r="N18" s="162">
        <v>2</v>
      </c>
    </row>
    <row r="19" spans="1:14" ht="14.25" x14ac:dyDescent="0.15">
      <c r="A19" s="179" t="s">
        <v>148</v>
      </c>
      <c r="B19" s="93"/>
      <c r="C19" s="73"/>
      <c r="D19" s="93"/>
      <c r="E19" s="73"/>
      <c r="F19" s="22">
        <f t="shared" si="0"/>
        <v>0</v>
      </c>
      <c r="G19" s="33">
        <f t="shared" si="0"/>
        <v>0</v>
      </c>
      <c r="H19" s="93"/>
      <c r="I19" s="73"/>
      <c r="J19" s="22">
        <f t="shared" ref="J19:K29" si="4">B19-H19</f>
        <v>0</v>
      </c>
      <c r="K19" s="34">
        <f t="shared" si="4"/>
        <v>0</v>
      </c>
      <c r="L19" s="161">
        <f t="shared" si="2"/>
        <v>0</v>
      </c>
      <c r="M19" s="35">
        <f t="shared" si="3"/>
        <v>0</v>
      </c>
      <c r="N19" s="162">
        <v>2</v>
      </c>
    </row>
    <row r="20" spans="1:14" ht="14.25" x14ac:dyDescent="0.15">
      <c r="A20" s="179" t="s">
        <v>149</v>
      </c>
      <c r="B20" s="93">
        <v>1</v>
      </c>
      <c r="C20" s="73">
        <v>1</v>
      </c>
      <c r="D20" s="93">
        <v>1</v>
      </c>
      <c r="E20" s="73">
        <v>1</v>
      </c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si="4"/>
        <v>0</v>
      </c>
      <c r="K20" s="34">
        <f t="shared" si="4"/>
        <v>0</v>
      </c>
      <c r="L20" s="161">
        <f t="shared" si="2"/>
        <v>0</v>
      </c>
      <c r="M20" s="35">
        <f t="shared" si="3"/>
        <v>7.4906367041198505E-4</v>
      </c>
      <c r="N20" s="162">
        <v>3</v>
      </c>
    </row>
    <row r="21" spans="1:14" ht="14.25" x14ac:dyDescent="0.15">
      <c r="A21" s="179" t="s">
        <v>150</v>
      </c>
      <c r="B21" s="93">
        <v>8</v>
      </c>
      <c r="C21" s="73">
        <v>8</v>
      </c>
      <c r="D21" s="93">
        <v>8</v>
      </c>
      <c r="E21" s="73">
        <v>8</v>
      </c>
      <c r="F21" s="37">
        <f t="shared" si="0"/>
        <v>0</v>
      </c>
      <c r="G21" s="33">
        <f t="shared" si="0"/>
        <v>0</v>
      </c>
      <c r="H21" s="93">
        <v>7</v>
      </c>
      <c r="I21" s="73">
        <v>8</v>
      </c>
      <c r="J21" s="37">
        <f t="shared" si="4"/>
        <v>1</v>
      </c>
      <c r="K21" s="38">
        <f t="shared" si="4"/>
        <v>0</v>
      </c>
      <c r="L21" s="161">
        <f t="shared" si="2"/>
        <v>0</v>
      </c>
      <c r="M21" s="39">
        <f t="shared" si="3"/>
        <v>5.9925093632958804E-3</v>
      </c>
      <c r="N21" s="162">
        <v>1</v>
      </c>
    </row>
    <row r="22" spans="1:14" ht="14.25" x14ac:dyDescent="0.15">
      <c r="A22" s="181" t="s">
        <v>151</v>
      </c>
      <c r="B22" s="22">
        <v>49</v>
      </c>
      <c r="C22" s="73">
        <v>49</v>
      </c>
      <c r="D22" s="22">
        <v>47</v>
      </c>
      <c r="E22" s="73">
        <v>47</v>
      </c>
      <c r="F22" s="37">
        <f t="shared" si="0"/>
        <v>2</v>
      </c>
      <c r="G22" s="40">
        <f t="shared" si="0"/>
        <v>2</v>
      </c>
      <c r="H22" s="22">
        <v>29</v>
      </c>
      <c r="I22" s="73">
        <v>29</v>
      </c>
      <c r="J22" s="37">
        <f t="shared" si="4"/>
        <v>20</v>
      </c>
      <c r="K22" s="38">
        <f t="shared" si="4"/>
        <v>20</v>
      </c>
      <c r="L22" s="161">
        <f t="shared" si="2"/>
        <v>0.68965517241379315</v>
      </c>
      <c r="M22" s="39">
        <f t="shared" si="3"/>
        <v>3.6704119850187268E-2</v>
      </c>
      <c r="N22" s="162">
        <v>1</v>
      </c>
    </row>
    <row r="23" spans="1:14" ht="14.25" x14ac:dyDescent="0.15">
      <c r="A23" s="179" t="s">
        <v>152</v>
      </c>
      <c r="B23" s="22">
        <v>1</v>
      </c>
      <c r="C23" s="73">
        <v>1</v>
      </c>
      <c r="D23" s="22">
        <v>1</v>
      </c>
      <c r="E23" s="73">
        <v>1</v>
      </c>
      <c r="F23" s="22">
        <f t="shared" si="0"/>
        <v>0</v>
      </c>
      <c r="G23" s="33">
        <f t="shared" si="0"/>
        <v>0</v>
      </c>
      <c r="H23" s="22">
        <v>1</v>
      </c>
      <c r="I23" s="73">
        <v>1</v>
      </c>
      <c r="J23" s="22">
        <f t="shared" si="4"/>
        <v>0</v>
      </c>
      <c r="K23" s="34">
        <f t="shared" si="4"/>
        <v>0</v>
      </c>
      <c r="L23" s="161">
        <f t="shared" si="2"/>
        <v>0</v>
      </c>
      <c r="M23" s="35">
        <f t="shared" si="3"/>
        <v>7.4906367041198505E-4</v>
      </c>
      <c r="N23" s="162">
        <v>1</v>
      </c>
    </row>
    <row r="24" spans="1:14" ht="14.25" x14ac:dyDescent="0.15">
      <c r="A24" s="179" t="s">
        <v>153</v>
      </c>
      <c r="B24" s="93"/>
      <c r="C24" s="73"/>
      <c r="D24" s="93"/>
      <c r="E24" s="73"/>
      <c r="F24" s="22">
        <f t="shared" si="0"/>
        <v>0</v>
      </c>
      <c r="G24" s="33">
        <f t="shared" si="0"/>
        <v>0</v>
      </c>
      <c r="H24" s="93"/>
      <c r="I24" s="73"/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0</v>
      </c>
      <c r="N24" s="162">
        <v>2</v>
      </c>
    </row>
    <row r="25" spans="1:14" ht="14.25" x14ac:dyDescent="0.15">
      <c r="A25" s="179" t="s">
        <v>68</v>
      </c>
      <c r="B25" s="93">
        <v>1</v>
      </c>
      <c r="C25" s="73">
        <v>1</v>
      </c>
      <c r="D25" s="93">
        <v>1</v>
      </c>
      <c r="E25" s="73">
        <v>1</v>
      </c>
      <c r="F25" s="22">
        <f t="shared" si="0"/>
        <v>0</v>
      </c>
      <c r="G25" s="33">
        <f t="shared" si="0"/>
        <v>0</v>
      </c>
      <c r="H25" s="93">
        <v>1</v>
      </c>
      <c r="I25" s="73">
        <v>1</v>
      </c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7.4906367041198505E-4</v>
      </c>
      <c r="N25" s="162">
        <v>4</v>
      </c>
    </row>
    <row r="26" spans="1:14" ht="14.25" x14ac:dyDescent="0.15">
      <c r="A26" s="179" t="s">
        <v>154</v>
      </c>
      <c r="B26" s="22">
        <v>6</v>
      </c>
      <c r="C26" s="73">
        <v>6</v>
      </c>
      <c r="D26" s="22">
        <v>6</v>
      </c>
      <c r="E26" s="73">
        <v>6</v>
      </c>
      <c r="F26" s="22">
        <f t="shared" si="0"/>
        <v>0</v>
      </c>
      <c r="G26" s="33">
        <f t="shared" si="0"/>
        <v>0</v>
      </c>
      <c r="H26" s="22">
        <v>7</v>
      </c>
      <c r="I26" s="73">
        <v>7</v>
      </c>
      <c r="J26" s="22">
        <f t="shared" si="4"/>
        <v>-1</v>
      </c>
      <c r="K26" s="34">
        <f t="shared" si="4"/>
        <v>-1</v>
      </c>
      <c r="L26" s="161">
        <f t="shared" si="2"/>
        <v>-0.14285714285714285</v>
      </c>
      <c r="M26" s="35">
        <f t="shared" si="3"/>
        <v>4.4943820224719105E-3</v>
      </c>
      <c r="N26" s="162">
        <v>1</v>
      </c>
    </row>
    <row r="27" spans="1:14" ht="14.25" x14ac:dyDescent="0.15">
      <c r="A27" s="179" t="s">
        <v>155</v>
      </c>
      <c r="B27" s="93">
        <v>105</v>
      </c>
      <c r="C27" s="109">
        <v>116</v>
      </c>
      <c r="D27" s="93">
        <v>102</v>
      </c>
      <c r="E27" s="109">
        <v>112</v>
      </c>
      <c r="F27" s="93">
        <f t="shared" si="0"/>
        <v>3</v>
      </c>
      <c r="G27" s="105">
        <f t="shared" si="0"/>
        <v>4</v>
      </c>
      <c r="H27" s="93">
        <v>100</v>
      </c>
      <c r="I27" s="109">
        <v>110</v>
      </c>
      <c r="J27" s="93">
        <f t="shared" si="4"/>
        <v>5</v>
      </c>
      <c r="K27" s="106">
        <f t="shared" si="4"/>
        <v>6</v>
      </c>
      <c r="L27" s="161">
        <f t="shared" si="2"/>
        <v>5.4545454545454543E-2</v>
      </c>
      <c r="M27" s="108">
        <f t="shared" si="3"/>
        <v>8.6891385767790263E-2</v>
      </c>
      <c r="N27" s="162">
        <v>1</v>
      </c>
    </row>
    <row r="28" spans="1:14" ht="14.25" x14ac:dyDescent="0.15">
      <c r="A28" s="179" t="s">
        <v>156</v>
      </c>
      <c r="B28" s="22">
        <v>5</v>
      </c>
      <c r="C28" s="73">
        <v>5</v>
      </c>
      <c r="D28" s="22">
        <v>5</v>
      </c>
      <c r="E28" s="73">
        <v>5</v>
      </c>
      <c r="F28" s="22">
        <f t="shared" si="0"/>
        <v>0</v>
      </c>
      <c r="G28" s="33">
        <f t="shared" si="0"/>
        <v>0</v>
      </c>
      <c r="H28" s="22">
        <v>5</v>
      </c>
      <c r="I28" s="73">
        <v>5</v>
      </c>
      <c r="J28" s="22">
        <f t="shared" si="4"/>
        <v>0</v>
      </c>
      <c r="K28" s="34">
        <f t="shared" si="4"/>
        <v>0</v>
      </c>
      <c r="L28" s="161">
        <f t="shared" si="2"/>
        <v>0</v>
      </c>
      <c r="M28" s="35">
        <f t="shared" si="3"/>
        <v>3.7453183520599251E-3</v>
      </c>
      <c r="N28" s="162">
        <v>1</v>
      </c>
    </row>
    <row r="29" spans="1:14" ht="14.25" x14ac:dyDescent="0.15">
      <c r="A29" s="179" t="s">
        <v>157</v>
      </c>
      <c r="B29" s="22">
        <v>2</v>
      </c>
      <c r="C29" s="73">
        <v>2</v>
      </c>
      <c r="D29" s="22">
        <v>2</v>
      </c>
      <c r="E29" s="73">
        <v>2</v>
      </c>
      <c r="F29" s="22">
        <f t="shared" si="0"/>
        <v>0</v>
      </c>
      <c r="G29" s="33">
        <f t="shared" si="0"/>
        <v>0</v>
      </c>
      <c r="H29" s="22"/>
      <c r="I29" s="73"/>
      <c r="J29" s="22">
        <f t="shared" si="4"/>
        <v>2</v>
      </c>
      <c r="K29" s="34">
        <f t="shared" si="4"/>
        <v>2</v>
      </c>
      <c r="L29" s="161">
        <f t="shared" si="2"/>
        <v>0</v>
      </c>
      <c r="M29" s="35">
        <f t="shared" si="3"/>
        <v>1.4981273408239701E-3</v>
      </c>
      <c r="N29" s="162">
        <v>5</v>
      </c>
    </row>
    <row r="30" spans="1:14" ht="14.25" x14ac:dyDescent="0.15">
      <c r="A30" s="179" t="s">
        <v>158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/>
      <c r="I30" s="73"/>
      <c r="J30" s="37">
        <v>0</v>
      </c>
      <c r="K30" s="38">
        <v>0</v>
      </c>
      <c r="L30" s="161">
        <f t="shared" si="2"/>
        <v>0</v>
      </c>
      <c r="M30" s="39">
        <f t="shared" si="3"/>
        <v>0</v>
      </c>
      <c r="N30" s="162">
        <v>1</v>
      </c>
    </row>
    <row r="31" spans="1:14" ht="14.25" x14ac:dyDescent="0.15">
      <c r="A31" s="179" t="s">
        <v>159</v>
      </c>
      <c r="B31" s="93">
        <v>5</v>
      </c>
      <c r="C31" s="73">
        <v>13</v>
      </c>
      <c r="D31" s="93">
        <v>5</v>
      </c>
      <c r="E31" s="73">
        <v>12</v>
      </c>
      <c r="F31" s="22">
        <f t="shared" si="0"/>
        <v>0</v>
      </c>
      <c r="G31" s="33">
        <f t="shared" si="0"/>
        <v>1</v>
      </c>
      <c r="H31" s="93">
        <v>4</v>
      </c>
      <c r="I31" s="73">
        <v>11</v>
      </c>
      <c r="J31" s="22">
        <f t="shared" ref="J31:K54" si="5">B31-H31</f>
        <v>1</v>
      </c>
      <c r="K31" s="34">
        <f t="shared" si="5"/>
        <v>2</v>
      </c>
      <c r="L31" s="161">
        <f t="shared" si="2"/>
        <v>0.18181818181818182</v>
      </c>
      <c r="M31" s="35">
        <f t="shared" si="3"/>
        <v>9.7378277153558051E-3</v>
      </c>
      <c r="N31" s="162">
        <v>1</v>
      </c>
    </row>
    <row r="32" spans="1:14" ht="14.25" x14ac:dyDescent="0.15">
      <c r="A32" s="180" t="s">
        <v>160</v>
      </c>
      <c r="B32" s="93">
        <v>1</v>
      </c>
      <c r="C32" s="73">
        <v>1</v>
      </c>
      <c r="D32" s="93">
        <v>1</v>
      </c>
      <c r="E32" s="73">
        <v>1</v>
      </c>
      <c r="F32" s="22">
        <f t="shared" si="0"/>
        <v>0</v>
      </c>
      <c r="G32" s="41">
        <f t="shared" si="0"/>
        <v>0</v>
      </c>
      <c r="H32" s="93">
        <v>1</v>
      </c>
      <c r="I32" s="73">
        <v>1</v>
      </c>
      <c r="J32" s="22">
        <f t="shared" si="5"/>
        <v>0</v>
      </c>
      <c r="K32" s="34">
        <f t="shared" si="5"/>
        <v>0</v>
      </c>
      <c r="L32" s="161">
        <f t="shared" si="2"/>
        <v>0</v>
      </c>
      <c r="M32" s="35">
        <f t="shared" si="3"/>
        <v>7.4906367041198505E-4</v>
      </c>
      <c r="N32" s="162">
        <v>6</v>
      </c>
    </row>
    <row r="33" spans="1:14" ht="14.25" x14ac:dyDescent="0.15">
      <c r="A33" s="181" t="s">
        <v>161</v>
      </c>
      <c r="B33" s="93"/>
      <c r="C33" s="73"/>
      <c r="D33" s="93"/>
      <c r="E33" s="73"/>
      <c r="F33" s="22">
        <f t="shared" ref="F33:G54" si="6">B33-D33</f>
        <v>0</v>
      </c>
      <c r="G33" s="36">
        <f t="shared" si="6"/>
        <v>0</v>
      </c>
      <c r="H33" s="93"/>
      <c r="I33" s="73"/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0</v>
      </c>
      <c r="N33" s="162">
        <v>5</v>
      </c>
    </row>
    <row r="34" spans="1:14" ht="14.25" x14ac:dyDescent="0.15">
      <c r="A34" s="179" t="s">
        <v>162</v>
      </c>
      <c r="B34" s="93">
        <v>21</v>
      </c>
      <c r="C34" s="73">
        <v>31</v>
      </c>
      <c r="D34" s="93">
        <v>21</v>
      </c>
      <c r="E34" s="73">
        <v>31</v>
      </c>
      <c r="F34" s="22">
        <f t="shared" si="6"/>
        <v>0</v>
      </c>
      <c r="G34" s="36">
        <f t="shared" si="6"/>
        <v>0</v>
      </c>
      <c r="H34" s="93">
        <v>17</v>
      </c>
      <c r="I34" s="73">
        <v>24</v>
      </c>
      <c r="J34" s="22">
        <f t="shared" si="5"/>
        <v>4</v>
      </c>
      <c r="K34" s="34">
        <f t="shared" si="5"/>
        <v>7</v>
      </c>
      <c r="L34" s="161">
        <f t="shared" si="2"/>
        <v>0.29166666666666669</v>
      </c>
      <c r="M34" s="35">
        <f t="shared" si="3"/>
        <v>2.3220973782771534E-2</v>
      </c>
      <c r="N34" s="162">
        <v>1</v>
      </c>
    </row>
    <row r="35" spans="1:14" ht="14.25" x14ac:dyDescent="0.15">
      <c r="A35" s="179" t="s">
        <v>163</v>
      </c>
      <c r="B35" s="93"/>
      <c r="C35" s="73">
        <v>4</v>
      </c>
      <c r="D35" s="93">
        <v>0</v>
      </c>
      <c r="E35" s="73">
        <v>4</v>
      </c>
      <c r="F35" s="22">
        <f t="shared" si="6"/>
        <v>0</v>
      </c>
      <c r="G35" s="36">
        <f t="shared" si="6"/>
        <v>0</v>
      </c>
      <c r="H35" s="93"/>
      <c r="I35" s="73">
        <v>4</v>
      </c>
      <c r="J35" s="22">
        <f t="shared" si="5"/>
        <v>0</v>
      </c>
      <c r="K35" s="34">
        <f t="shared" si="5"/>
        <v>0</v>
      </c>
      <c r="L35" s="161">
        <f t="shared" si="2"/>
        <v>0</v>
      </c>
      <c r="M35" s="35">
        <f t="shared" si="3"/>
        <v>2.9962546816479402E-3</v>
      </c>
      <c r="N35" s="162">
        <v>5</v>
      </c>
    </row>
    <row r="36" spans="1:14" ht="14.25" x14ac:dyDescent="0.15">
      <c r="A36" s="179" t="s">
        <v>164</v>
      </c>
      <c r="B36" s="22">
        <v>1</v>
      </c>
      <c r="C36" s="73">
        <v>1</v>
      </c>
      <c r="D36" s="22">
        <v>1</v>
      </c>
      <c r="E36" s="73">
        <v>1</v>
      </c>
      <c r="F36" s="22">
        <f t="shared" si="6"/>
        <v>0</v>
      </c>
      <c r="G36" s="36">
        <f t="shared" si="6"/>
        <v>0</v>
      </c>
      <c r="H36" s="22">
        <v>1</v>
      </c>
      <c r="I36" s="73">
        <v>1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si="3"/>
        <v>7.4906367041198505E-4</v>
      </c>
      <c r="N36" s="162">
        <v>5</v>
      </c>
    </row>
    <row r="37" spans="1:14" ht="14.25" x14ac:dyDescent="0.15">
      <c r="A37" s="182" t="s">
        <v>165</v>
      </c>
      <c r="B37" s="93">
        <v>263</v>
      </c>
      <c r="C37" s="72">
        <v>313</v>
      </c>
      <c r="D37" s="93">
        <v>265</v>
      </c>
      <c r="E37" s="72">
        <v>316</v>
      </c>
      <c r="F37" s="22">
        <f t="shared" si="6"/>
        <v>-2</v>
      </c>
      <c r="G37" s="36">
        <f t="shared" si="6"/>
        <v>-3</v>
      </c>
      <c r="H37" s="93">
        <v>256</v>
      </c>
      <c r="I37" s="72">
        <v>303</v>
      </c>
      <c r="J37" s="22">
        <f t="shared" si="5"/>
        <v>7</v>
      </c>
      <c r="K37" s="34">
        <f t="shared" si="5"/>
        <v>10</v>
      </c>
      <c r="L37" s="161">
        <f t="shared" si="2"/>
        <v>3.3003300330033E-2</v>
      </c>
      <c r="M37" s="35">
        <f t="shared" si="3"/>
        <v>0.23445692883895131</v>
      </c>
      <c r="N37" s="162">
        <v>1</v>
      </c>
    </row>
    <row r="38" spans="1:14" ht="14.25" x14ac:dyDescent="0.15">
      <c r="A38" s="179" t="s">
        <v>166</v>
      </c>
      <c r="B38" s="22"/>
      <c r="C38" s="73"/>
      <c r="D38" s="22"/>
      <c r="E38" s="73"/>
      <c r="F38" s="22">
        <f t="shared" si="6"/>
        <v>0</v>
      </c>
      <c r="G38" s="36">
        <f t="shared" si="6"/>
        <v>0</v>
      </c>
      <c r="H38" s="22"/>
      <c r="I38" s="73"/>
      <c r="J38" s="22">
        <f t="shared" si="5"/>
        <v>0</v>
      </c>
      <c r="K38" s="34">
        <f t="shared" si="5"/>
        <v>0</v>
      </c>
      <c r="L38" s="161">
        <f t="shared" si="2"/>
        <v>0</v>
      </c>
      <c r="M38" s="35">
        <f t="shared" si="3"/>
        <v>0</v>
      </c>
      <c r="N38" s="162">
        <v>2</v>
      </c>
    </row>
    <row r="39" spans="1:14" ht="14.25" x14ac:dyDescent="0.15">
      <c r="A39" s="183" t="s">
        <v>167</v>
      </c>
      <c r="B39" s="93">
        <v>1</v>
      </c>
      <c r="C39" s="73">
        <v>1</v>
      </c>
      <c r="D39" s="93">
        <v>1</v>
      </c>
      <c r="E39" s="73">
        <v>1</v>
      </c>
      <c r="F39" s="22">
        <f t="shared" si="6"/>
        <v>0</v>
      </c>
      <c r="G39" s="36">
        <f t="shared" si="6"/>
        <v>0</v>
      </c>
      <c r="H39" s="93">
        <v>1</v>
      </c>
      <c r="I39" s="73">
        <v>1</v>
      </c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7.4906367041198505E-4</v>
      </c>
      <c r="N39" s="162">
        <v>2</v>
      </c>
    </row>
    <row r="40" spans="1:14" ht="14.25" x14ac:dyDescent="0.15">
      <c r="A40" s="183" t="s">
        <v>168</v>
      </c>
      <c r="B40" s="93"/>
      <c r="C40" s="73"/>
      <c r="D40" s="93"/>
      <c r="E40" s="73"/>
      <c r="F40" s="22">
        <f t="shared" si="6"/>
        <v>0</v>
      </c>
      <c r="G40" s="36">
        <f t="shared" si="6"/>
        <v>0</v>
      </c>
      <c r="H40" s="93"/>
      <c r="I40" s="73"/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0</v>
      </c>
      <c r="N40" s="162">
        <v>2</v>
      </c>
    </row>
    <row r="41" spans="1:14" ht="14.25" x14ac:dyDescent="0.15">
      <c r="A41" s="183" t="s">
        <v>72</v>
      </c>
      <c r="B41" s="22">
        <v>1</v>
      </c>
      <c r="C41" s="73">
        <v>1</v>
      </c>
      <c r="D41" s="22">
        <v>1</v>
      </c>
      <c r="E41" s="73">
        <v>1</v>
      </c>
      <c r="F41" s="22">
        <f t="shared" si="6"/>
        <v>0</v>
      </c>
      <c r="G41" s="36">
        <f t="shared" si="6"/>
        <v>0</v>
      </c>
      <c r="H41" s="22">
        <v>1</v>
      </c>
      <c r="I41" s="73">
        <v>1</v>
      </c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7.4906367041198505E-4</v>
      </c>
      <c r="N41" s="162">
        <v>2</v>
      </c>
    </row>
    <row r="42" spans="1:14" ht="14.25" x14ac:dyDescent="0.15">
      <c r="A42" s="181" t="s">
        <v>169</v>
      </c>
      <c r="B42" s="93">
        <v>1</v>
      </c>
      <c r="C42" s="72">
        <v>1</v>
      </c>
      <c r="D42" s="93">
        <v>1</v>
      </c>
      <c r="E42" s="72">
        <v>1</v>
      </c>
      <c r="F42" s="22">
        <f t="shared" si="6"/>
        <v>0</v>
      </c>
      <c r="G42" s="33">
        <f t="shared" si="6"/>
        <v>0</v>
      </c>
      <c r="H42" s="93">
        <v>1</v>
      </c>
      <c r="I42" s="72">
        <v>1</v>
      </c>
      <c r="J42" s="22">
        <f t="shared" si="5"/>
        <v>0</v>
      </c>
      <c r="K42" s="34">
        <f t="shared" si="5"/>
        <v>0</v>
      </c>
      <c r="L42" s="161">
        <f t="shared" si="2"/>
        <v>0</v>
      </c>
      <c r="M42" s="35">
        <f t="shared" si="3"/>
        <v>7.4906367041198505E-4</v>
      </c>
      <c r="N42" s="162">
        <v>2</v>
      </c>
    </row>
    <row r="43" spans="1:14" ht="14.25" x14ac:dyDescent="0.15">
      <c r="A43" s="179" t="s">
        <v>170</v>
      </c>
      <c r="B43" s="22"/>
      <c r="C43" s="72"/>
      <c r="D43" s="22"/>
      <c r="E43" s="72"/>
      <c r="F43" s="22">
        <f t="shared" si="6"/>
        <v>0</v>
      </c>
      <c r="G43" s="33">
        <f t="shared" si="6"/>
        <v>0</v>
      </c>
      <c r="H43" s="22"/>
      <c r="I43" s="72"/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0</v>
      </c>
      <c r="N43" s="162">
        <v>2</v>
      </c>
    </row>
    <row r="44" spans="1:14" ht="14.25" x14ac:dyDescent="0.15">
      <c r="A44" s="181" t="s">
        <v>171</v>
      </c>
      <c r="B44" s="22"/>
      <c r="C44" s="72"/>
      <c r="D44" s="22"/>
      <c r="E44" s="72"/>
      <c r="F44" s="77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1</v>
      </c>
    </row>
    <row r="45" spans="1:14" ht="14.25" x14ac:dyDescent="0.15">
      <c r="A45" s="179" t="s">
        <v>172</v>
      </c>
      <c r="B45" s="22">
        <v>24</v>
      </c>
      <c r="C45" s="72">
        <v>26</v>
      </c>
      <c r="D45" s="22">
        <v>23</v>
      </c>
      <c r="E45" s="72">
        <v>24</v>
      </c>
      <c r="F45" s="77">
        <f t="shared" si="6"/>
        <v>1</v>
      </c>
      <c r="G45" s="33">
        <f t="shared" si="6"/>
        <v>2</v>
      </c>
      <c r="H45" s="22">
        <v>20</v>
      </c>
      <c r="I45" s="72">
        <v>21</v>
      </c>
      <c r="J45" s="22">
        <f t="shared" si="5"/>
        <v>4</v>
      </c>
      <c r="K45" s="34">
        <f t="shared" si="5"/>
        <v>5</v>
      </c>
      <c r="L45" s="161">
        <f t="shared" si="2"/>
        <v>0.23809523809523808</v>
      </c>
      <c r="M45" s="35">
        <f t="shared" si="3"/>
        <v>1.947565543071161E-2</v>
      </c>
      <c r="N45" s="162">
        <v>1</v>
      </c>
    </row>
    <row r="46" spans="1:14" ht="14.25" x14ac:dyDescent="0.15">
      <c r="A46" s="184" t="s">
        <v>173</v>
      </c>
      <c r="B46" s="22">
        <v>1</v>
      </c>
      <c r="C46" s="72">
        <v>1</v>
      </c>
      <c r="D46" s="22"/>
      <c r="E46" s="72"/>
      <c r="F46" s="79">
        <f t="shared" si="6"/>
        <v>1</v>
      </c>
      <c r="G46" s="30">
        <f t="shared" si="6"/>
        <v>1</v>
      </c>
      <c r="H46" s="22"/>
      <c r="I46" s="72"/>
      <c r="J46" s="22">
        <f t="shared" si="5"/>
        <v>1</v>
      </c>
      <c r="K46" s="34">
        <f t="shared" si="5"/>
        <v>1</v>
      </c>
      <c r="L46" s="161">
        <f t="shared" si="2"/>
        <v>0</v>
      </c>
      <c r="M46" s="35">
        <f t="shared" si="3"/>
        <v>7.4906367041198505E-4</v>
      </c>
      <c r="N46" s="162">
        <v>3</v>
      </c>
    </row>
    <row r="47" spans="1:14" ht="14.25" x14ac:dyDescent="0.15">
      <c r="A47" s="179" t="s">
        <v>174</v>
      </c>
      <c r="B47" s="22">
        <v>5</v>
      </c>
      <c r="C47" s="73">
        <v>5</v>
      </c>
      <c r="D47" s="22">
        <v>6</v>
      </c>
      <c r="E47" s="73">
        <v>6</v>
      </c>
      <c r="F47" s="77">
        <f t="shared" si="6"/>
        <v>-1</v>
      </c>
      <c r="G47" s="33">
        <f t="shared" si="6"/>
        <v>-1</v>
      </c>
      <c r="H47" s="22">
        <v>6</v>
      </c>
      <c r="I47" s="73">
        <v>6</v>
      </c>
      <c r="J47" s="21">
        <f t="shared" si="5"/>
        <v>-1</v>
      </c>
      <c r="K47" s="34">
        <f t="shared" si="5"/>
        <v>-1</v>
      </c>
      <c r="L47" s="161">
        <f t="shared" si="2"/>
        <v>-0.16666666666666666</v>
      </c>
      <c r="M47" s="35">
        <f t="shared" si="3"/>
        <v>3.7453183520599251E-3</v>
      </c>
      <c r="N47" s="162">
        <v>2</v>
      </c>
    </row>
    <row r="48" spans="1:14" ht="14.25" x14ac:dyDescent="0.15">
      <c r="A48" s="179" t="s">
        <v>175</v>
      </c>
      <c r="B48" s="22">
        <v>18</v>
      </c>
      <c r="C48" s="73">
        <v>25</v>
      </c>
      <c r="D48" s="22">
        <v>20</v>
      </c>
      <c r="E48" s="73">
        <v>26</v>
      </c>
      <c r="F48" s="77">
        <f t="shared" si="6"/>
        <v>-2</v>
      </c>
      <c r="G48" s="33">
        <f t="shared" si="6"/>
        <v>-1</v>
      </c>
      <c r="H48" s="185">
        <v>22</v>
      </c>
      <c r="I48" s="73">
        <v>28</v>
      </c>
      <c r="J48" s="21">
        <f t="shared" si="5"/>
        <v>-4</v>
      </c>
      <c r="K48" s="34">
        <f t="shared" si="5"/>
        <v>-3</v>
      </c>
      <c r="L48" s="161">
        <f t="shared" si="2"/>
        <v>-0.10714285714285714</v>
      </c>
      <c r="M48" s="35">
        <f t="shared" si="3"/>
        <v>1.8726591760299626E-2</v>
      </c>
      <c r="N48" s="162">
        <v>4</v>
      </c>
    </row>
    <row r="49" spans="1:14" ht="14.25" x14ac:dyDescent="0.15">
      <c r="A49" s="179" t="s">
        <v>176</v>
      </c>
      <c r="B49" s="22"/>
      <c r="C49" s="73"/>
      <c r="D49" s="22"/>
      <c r="E49" s="73"/>
      <c r="F49" s="77">
        <f t="shared" si="6"/>
        <v>0</v>
      </c>
      <c r="G49" s="33">
        <f t="shared" si="6"/>
        <v>0</v>
      </c>
      <c r="H49" s="186"/>
      <c r="I49" s="73"/>
      <c r="J49" s="21">
        <f t="shared" si="5"/>
        <v>0</v>
      </c>
      <c r="K49" s="34">
        <f t="shared" si="5"/>
        <v>0</v>
      </c>
      <c r="L49" s="161">
        <f t="shared" si="2"/>
        <v>0</v>
      </c>
      <c r="M49" s="35">
        <f t="shared" si="3"/>
        <v>0</v>
      </c>
      <c r="N49" s="162">
        <v>2</v>
      </c>
    </row>
    <row r="50" spans="1:14" ht="14.25" x14ac:dyDescent="0.15">
      <c r="A50" s="176" t="s">
        <v>177</v>
      </c>
      <c r="B50" s="22"/>
      <c r="C50" s="73"/>
      <c r="D50" s="22">
        <v>1</v>
      </c>
      <c r="E50" s="73">
        <v>1</v>
      </c>
      <c r="F50" s="77">
        <f t="shared" si="6"/>
        <v>-1</v>
      </c>
      <c r="G50" s="33">
        <f t="shared" si="6"/>
        <v>-1</v>
      </c>
      <c r="H50" s="186">
        <v>1</v>
      </c>
      <c r="I50" s="73">
        <v>1</v>
      </c>
      <c r="J50" s="21">
        <f t="shared" si="5"/>
        <v>-1</v>
      </c>
      <c r="K50" s="34">
        <f t="shared" si="5"/>
        <v>-1</v>
      </c>
      <c r="L50" s="161">
        <f t="shared" si="2"/>
        <v>-1</v>
      </c>
      <c r="M50" s="35">
        <f t="shared" si="3"/>
        <v>0</v>
      </c>
      <c r="N50" s="162">
        <v>1</v>
      </c>
    </row>
    <row r="51" spans="1:14" ht="14.25" x14ac:dyDescent="0.15">
      <c r="A51" s="179" t="s">
        <v>71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7.4906367041198505E-4</v>
      </c>
      <c r="N51" s="162">
        <v>5</v>
      </c>
    </row>
    <row r="52" spans="1:14" ht="14.25" x14ac:dyDescent="0.15">
      <c r="A52" s="179" t="s">
        <v>178</v>
      </c>
      <c r="B52" s="22">
        <v>119</v>
      </c>
      <c r="C52" s="73">
        <v>128</v>
      </c>
      <c r="D52" s="22">
        <v>115</v>
      </c>
      <c r="E52" s="73">
        <v>123</v>
      </c>
      <c r="F52" s="77">
        <f t="shared" si="6"/>
        <v>4</v>
      </c>
      <c r="G52" s="33">
        <f t="shared" si="6"/>
        <v>5</v>
      </c>
      <c r="H52" s="186">
        <v>111</v>
      </c>
      <c r="I52" s="73">
        <v>117</v>
      </c>
      <c r="J52" s="21">
        <f t="shared" si="5"/>
        <v>8</v>
      </c>
      <c r="K52" s="34">
        <f t="shared" si="5"/>
        <v>11</v>
      </c>
      <c r="L52" s="161">
        <f t="shared" si="2"/>
        <v>9.4017094017094016E-2</v>
      </c>
      <c r="M52" s="35">
        <f t="shared" si="3"/>
        <v>9.5880149812734086E-2</v>
      </c>
      <c r="N52" s="187">
        <v>1</v>
      </c>
    </row>
    <row r="53" spans="1:14" ht="15" thickBot="1" x14ac:dyDescent="0.2">
      <c r="A53" s="188" t="s">
        <v>88</v>
      </c>
      <c r="B53" s="42">
        <v>1</v>
      </c>
      <c r="C53" s="189">
        <v>1</v>
      </c>
      <c r="D53" s="42">
        <v>1</v>
      </c>
      <c r="E53" s="189">
        <v>1</v>
      </c>
      <c r="F53" s="77">
        <f t="shared" si="6"/>
        <v>0</v>
      </c>
      <c r="G53" s="33">
        <f t="shared" si="6"/>
        <v>0</v>
      </c>
      <c r="H53" s="190">
        <v>1</v>
      </c>
      <c r="I53" s="189">
        <v>1</v>
      </c>
      <c r="J53" s="42">
        <f t="shared" si="5"/>
        <v>0</v>
      </c>
      <c r="K53" s="38">
        <f t="shared" si="5"/>
        <v>0</v>
      </c>
      <c r="L53" s="191">
        <f t="shared" si="2"/>
        <v>0</v>
      </c>
      <c r="M53" s="39">
        <f t="shared" si="3"/>
        <v>7.4906367041198505E-4</v>
      </c>
      <c r="N53" s="192">
        <v>0</v>
      </c>
    </row>
    <row r="54" spans="1:14" ht="15" thickBot="1" x14ac:dyDescent="0.2">
      <c r="A54" s="193" t="s">
        <v>53</v>
      </c>
      <c r="B54" s="43">
        <f>SUM(B4:B53)</f>
        <v>1088</v>
      </c>
      <c r="C54" s="75">
        <f>SUM(C4:C53)</f>
        <v>1335</v>
      </c>
      <c r="D54" s="43">
        <f>SUM(D4:D53)</f>
        <v>1085</v>
      </c>
      <c r="E54" s="75">
        <f>SUM(E4:E53)</f>
        <v>1333</v>
      </c>
      <c r="F54" s="44">
        <f t="shared" si="6"/>
        <v>3</v>
      </c>
      <c r="G54" s="146">
        <f t="shared" si="6"/>
        <v>2</v>
      </c>
      <c r="H54" s="43">
        <f>SUM(H4:H53)</f>
        <v>1031</v>
      </c>
      <c r="I54" s="75">
        <f>SUM(I4:I53)</f>
        <v>1263</v>
      </c>
      <c r="J54" s="44">
        <f t="shared" si="5"/>
        <v>57</v>
      </c>
      <c r="K54" s="45">
        <f t="shared" si="5"/>
        <v>72</v>
      </c>
      <c r="L54" s="194">
        <f t="shared" si="2"/>
        <v>5.7007125890736345E-2</v>
      </c>
      <c r="M54" s="195">
        <f t="shared" si="3"/>
        <v>1</v>
      </c>
      <c r="N54" s="7"/>
    </row>
    <row r="55" spans="1:14" x14ac:dyDescent="0.15">
      <c r="M55" s="196"/>
    </row>
  </sheetData>
  <mergeCells count="15">
    <mergeCell ref="I1:M1"/>
    <mergeCell ref="B2:C2"/>
    <mergeCell ref="D2:E2"/>
    <mergeCell ref="F2:G2"/>
    <mergeCell ref="H2:I2"/>
    <mergeCell ref="J2:K2"/>
    <mergeCell ref="AA2:AB2"/>
    <mergeCell ref="AC2:AD2"/>
    <mergeCell ref="AE2:AF2"/>
    <mergeCell ref="P2:P3"/>
    <mergeCell ref="Q2:R2"/>
    <mergeCell ref="S2:T2"/>
    <mergeCell ref="U2:V2"/>
    <mergeCell ref="W2:X2"/>
    <mergeCell ref="Y2:Z2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5"/>
  <sheetViews>
    <sheetView workbookViewId="0">
      <selection activeCell="B4" sqref="B4:C53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customWidth="1"/>
  </cols>
  <sheetData>
    <row r="1" spans="1:32" ht="15" thickBot="1" x14ac:dyDescent="0.2">
      <c r="A1" s="127"/>
      <c r="B1" s="1"/>
      <c r="C1" s="1"/>
      <c r="D1" s="1"/>
      <c r="G1" s="1"/>
      <c r="I1" s="253" t="s">
        <v>187</v>
      </c>
      <c r="J1" s="253"/>
      <c r="K1" s="253"/>
      <c r="L1" s="253"/>
      <c r="M1" s="253"/>
    </row>
    <row r="2" spans="1:32" ht="14.25" x14ac:dyDescent="0.15">
      <c r="A2" s="149"/>
      <c r="B2" s="248">
        <v>44986</v>
      </c>
      <c r="C2" s="249"/>
      <c r="D2" s="248">
        <v>44958</v>
      </c>
      <c r="E2" s="249"/>
      <c r="F2" s="250" t="s">
        <v>3</v>
      </c>
      <c r="G2" s="251"/>
      <c r="H2" s="248">
        <v>44621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31"/>
    </row>
    <row r="3" spans="1:32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59" t="s">
        <v>23</v>
      </c>
    </row>
    <row r="4" spans="1:32" ht="14.25" x14ac:dyDescent="0.15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2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7" si="1">B4-H4</f>
        <v>0</v>
      </c>
      <c r="K4" s="28">
        <f t="shared" si="1"/>
        <v>0</v>
      </c>
      <c r="L4" s="161">
        <f t="shared" ref="L4:L54" si="2">IF(ISERROR(K4/I4),0,K4/I4)</f>
        <v>0</v>
      </c>
      <c r="M4" s="29">
        <f t="shared" ref="M4:M54" si="3">C4/$C$54</f>
        <v>7.501875468867217E-4</v>
      </c>
      <c r="N4" s="162">
        <v>1</v>
      </c>
      <c r="P4" s="148" t="s">
        <v>25</v>
      </c>
      <c r="Q4" s="163">
        <v>19</v>
      </c>
      <c r="R4" s="163">
        <v>1070</v>
      </c>
      <c r="S4" s="164">
        <v>7</v>
      </c>
      <c r="T4" s="164">
        <v>14</v>
      </c>
      <c r="U4" s="163">
        <v>1</v>
      </c>
      <c r="V4" s="163">
        <v>1</v>
      </c>
      <c r="W4" s="164">
        <v>3</v>
      </c>
      <c r="X4" s="164">
        <v>28</v>
      </c>
      <c r="Y4" s="163">
        <v>6</v>
      </c>
      <c r="Z4" s="165">
        <v>215</v>
      </c>
      <c r="AA4" s="164">
        <v>2</v>
      </c>
      <c r="AB4" s="166">
        <v>4</v>
      </c>
      <c r="AC4" s="167">
        <f>Q4+S4+U4+W4+Y4+AA4</f>
        <v>38</v>
      </c>
      <c r="AD4" s="168">
        <f>R4+T4+V4+X4+Z4+AB4+1</f>
        <v>1333</v>
      </c>
      <c r="AE4" s="169">
        <v>654</v>
      </c>
      <c r="AF4" s="170">
        <v>679</v>
      </c>
    </row>
    <row r="5" spans="1:32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1.5003750937734434E-3</v>
      </c>
      <c r="N5" s="162">
        <v>5</v>
      </c>
      <c r="P5" s="172" t="s">
        <v>19</v>
      </c>
      <c r="Q5" s="59">
        <f>Q4/AC4</f>
        <v>0.5</v>
      </c>
      <c r="R5" s="59">
        <f>R4/AD4</f>
        <v>0.80270067516879218</v>
      </c>
      <c r="S5" s="60">
        <f>S4/AC4</f>
        <v>0.18421052631578946</v>
      </c>
      <c r="T5" s="60">
        <f>T4/AD4</f>
        <v>1.0502625656414103E-2</v>
      </c>
      <c r="U5" s="59">
        <f>U4/AC4</f>
        <v>2.6315789473684209E-2</v>
      </c>
      <c r="V5" s="59">
        <f>V4/AD4</f>
        <v>7.501875468867217E-4</v>
      </c>
      <c r="W5" s="60">
        <f>W4/AC4</f>
        <v>7.8947368421052627E-2</v>
      </c>
      <c r="X5" s="60">
        <f>X4/AD4</f>
        <v>2.1005251312828207E-2</v>
      </c>
      <c r="Y5" s="59">
        <f>Y4/AC4</f>
        <v>0.15789473684210525</v>
      </c>
      <c r="Z5" s="59">
        <f>Z4/AD4</f>
        <v>0.16129032258064516</v>
      </c>
      <c r="AA5" s="60">
        <f>AA4/AC4</f>
        <v>5.2631578947368418E-2</v>
      </c>
      <c r="AB5" s="173">
        <f>AB4/AD4</f>
        <v>3.0007501875468868E-3</v>
      </c>
      <c r="AC5" s="174">
        <f>Q5+S5+U5+W5+Y5+AA5</f>
        <v>1</v>
      </c>
      <c r="AD5" s="175">
        <f>R5+T5+V5+X5+Z5+AB5</f>
        <v>0.99924981245311317</v>
      </c>
      <c r="AE5" s="63">
        <f>AE4/AD4</f>
        <v>0.490622655663916</v>
      </c>
      <c r="AF5" s="64">
        <f>AF4/AD4</f>
        <v>0.50937734433608406</v>
      </c>
    </row>
    <row r="6" spans="1:32" ht="14.25" x14ac:dyDescent="0.15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2.2505626406601649E-3</v>
      </c>
      <c r="N6" s="162">
        <v>6</v>
      </c>
      <c r="P6" s="127"/>
      <c r="Q6" s="177"/>
      <c r="R6" s="178" t="s">
        <v>136</v>
      </c>
    </row>
    <row r="7" spans="1:32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1.5003750937734434E-3</v>
      </c>
      <c r="N7" s="162">
        <v>2</v>
      </c>
      <c r="Q7" s="177"/>
      <c r="R7" s="178" t="s">
        <v>116</v>
      </c>
    </row>
    <row r="8" spans="1:32" ht="14.25" x14ac:dyDescent="0.15">
      <c r="A8" s="179" t="s">
        <v>138</v>
      </c>
      <c r="B8" s="93">
        <v>119</v>
      </c>
      <c r="C8" s="73">
        <v>205</v>
      </c>
      <c r="D8" s="93">
        <v>118</v>
      </c>
      <c r="E8" s="73">
        <v>203</v>
      </c>
      <c r="F8" s="22">
        <f t="shared" si="0"/>
        <v>1</v>
      </c>
      <c r="G8" s="33">
        <f t="shared" si="0"/>
        <v>2</v>
      </c>
      <c r="H8" s="93">
        <v>104</v>
      </c>
      <c r="I8" s="73">
        <v>181</v>
      </c>
      <c r="J8" s="22">
        <f t="shared" si="1"/>
        <v>15</v>
      </c>
      <c r="K8" s="34">
        <f t="shared" si="1"/>
        <v>24</v>
      </c>
      <c r="L8" s="161">
        <f t="shared" si="2"/>
        <v>0.13259668508287292</v>
      </c>
      <c r="M8" s="35">
        <f t="shared" si="3"/>
        <v>0.15378844711177794</v>
      </c>
      <c r="N8" s="162">
        <v>5</v>
      </c>
      <c r="P8" s="127"/>
      <c r="Q8" s="177"/>
    </row>
    <row r="9" spans="1:32" ht="14.25" x14ac:dyDescent="0.15">
      <c r="A9" s="179" t="s">
        <v>139</v>
      </c>
      <c r="B9" s="22">
        <v>6</v>
      </c>
      <c r="C9" s="73">
        <v>6</v>
      </c>
      <c r="D9" s="22">
        <v>6</v>
      </c>
      <c r="E9" s="73">
        <v>6</v>
      </c>
      <c r="F9" s="22">
        <f t="shared" si="0"/>
        <v>0</v>
      </c>
      <c r="G9" s="33">
        <f t="shared" si="0"/>
        <v>0</v>
      </c>
      <c r="H9" s="22">
        <v>1</v>
      </c>
      <c r="I9" s="73">
        <v>1</v>
      </c>
      <c r="J9" s="22">
        <f t="shared" si="1"/>
        <v>5</v>
      </c>
      <c r="K9" s="34">
        <f t="shared" si="1"/>
        <v>5</v>
      </c>
      <c r="L9" s="161">
        <f t="shared" si="2"/>
        <v>5</v>
      </c>
      <c r="M9" s="35">
        <f t="shared" si="3"/>
        <v>4.5011252813203298E-3</v>
      </c>
      <c r="N9" s="162">
        <v>1</v>
      </c>
    </row>
    <row r="10" spans="1:32" ht="14.25" x14ac:dyDescent="0.15">
      <c r="A10" s="180" t="s">
        <v>140</v>
      </c>
      <c r="B10" s="93">
        <v>9</v>
      </c>
      <c r="C10" s="73">
        <v>23</v>
      </c>
      <c r="D10" s="93">
        <v>10</v>
      </c>
      <c r="E10" s="73">
        <v>22</v>
      </c>
      <c r="F10" s="22">
        <f t="shared" si="0"/>
        <v>-1</v>
      </c>
      <c r="G10" s="33">
        <f t="shared" si="0"/>
        <v>1</v>
      </c>
      <c r="H10" s="93">
        <v>9</v>
      </c>
      <c r="I10" s="73">
        <v>19</v>
      </c>
      <c r="J10" s="22">
        <f t="shared" si="1"/>
        <v>0</v>
      </c>
      <c r="K10" s="34">
        <f t="shared" si="1"/>
        <v>4</v>
      </c>
      <c r="L10" s="161">
        <f t="shared" si="2"/>
        <v>0.21052631578947367</v>
      </c>
      <c r="M10" s="35">
        <f t="shared" si="3"/>
        <v>1.72543135783946E-2</v>
      </c>
      <c r="N10" s="162">
        <v>1</v>
      </c>
    </row>
    <row r="11" spans="1:32" ht="14.25" x14ac:dyDescent="0.15">
      <c r="A11" s="179" t="s">
        <v>141</v>
      </c>
      <c r="B11" s="93">
        <v>1</v>
      </c>
      <c r="C11" s="73">
        <v>1</v>
      </c>
      <c r="D11" s="93">
        <v>1</v>
      </c>
      <c r="E11" s="73">
        <v>1</v>
      </c>
      <c r="F11" s="22">
        <f t="shared" si="0"/>
        <v>0</v>
      </c>
      <c r="G11" s="33">
        <f t="shared" si="0"/>
        <v>0</v>
      </c>
      <c r="H11" s="93"/>
      <c r="I11" s="73"/>
      <c r="J11" s="22">
        <f t="shared" si="1"/>
        <v>1</v>
      </c>
      <c r="K11" s="34">
        <f t="shared" si="1"/>
        <v>1</v>
      </c>
      <c r="L11" s="161">
        <f t="shared" si="2"/>
        <v>0</v>
      </c>
      <c r="M11" s="35">
        <f t="shared" si="3"/>
        <v>7.501875468867217E-4</v>
      </c>
      <c r="N11" s="162">
        <v>1</v>
      </c>
    </row>
    <row r="12" spans="1:32" ht="14.25" x14ac:dyDescent="0.15">
      <c r="A12" s="179" t="s">
        <v>142</v>
      </c>
      <c r="B12" s="22">
        <v>1</v>
      </c>
      <c r="C12" s="73">
        <v>1</v>
      </c>
      <c r="D12" s="22">
        <v>2</v>
      </c>
      <c r="E12" s="73">
        <v>2</v>
      </c>
      <c r="F12" s="22">
        <f t="shared" si="0"/>
        <v>-1</v>
      </c>
      <c r="G12" s="36">
        <f t="shared" si="0"/>
        <v>-1</v>
      </c>
      <c r="H12" s="22">
        <v>1</v>
      </c>
      <c r="I12" s="73">
        <v>3</v>
      </c>
      <c r="J12" s="22">
        <f t="shared" si="1"/>
        <v>0</v>
      </c>
      <c r="K12" s="34">
        <f t="shared" si="1"/>
        <v>-2</v>
      </c>
      <c r="L12" s="161">
        <f t="shared" si="2"/>
        <v>-0.66666666666666663</v>
      </c>
      <c r="M12" s="35">
        <f t="shared" si="3"/>
        <v>7.501875468867217E-4</v>
      </c>
      <c r="N12" s="162">
        <v>4</v>
      </c>
    </row>
    <row r="13" spans="1:32" ht="14.25" x14ac:dyDescent="0.15">
      <c r="A13" s="179" t="s">
        <v>143</v>
      </c>
      <c r="B13" s="22">
        <v>4</v>
      </c>
      <c r="C13" s="73">
        <v>6</v>
      </c>
      <c r="D13" s="22">
        <v>4</v>
      </c>
      <c r="E13" s="73">
        <v>6</v>
      </c>
      <c r="F13" s="22">
        <f t="shared" si="0"/>
        <v>0</v>
      </c>
      <c r="G13" s="33">
        <f t="shared" si="0"/>
        <v>0</v>
      </c>
      <c r="H13" s="22">
        <v>2</v>
      </c>
      <c r="I13" s="73">
        <v>4</v>
      </c>
      <c r="J13" s="22">
        <f t="shared" si="1"/>
        <v>2</v>
      </c>
      <c r="K13" s="34">
        <f t="shared" si="1"/>
        <v>2</v>
      </c>
      <c r="L13" s="161">
        <f t="shared" si="2"/>
        <v>0.5</v>
      </c>
      <c r="M13" s="35">
        <f t="shared" si="3"/>
        <v>4.5011252813203298E-3</v>
      </c>
      <c r="N13" s="162">
        <v>1</v>
      </c>
    </row>
    <row r="14" spans="1:32" ht="14.25" x14ac:dyDescent="0.15">
      <c r="A14" s="179" t="s">
        <v>144</v>
      </c>
      <c r="B14" s="93">
        <v>181</v>
      </c>
      <c r="C14" s="73">
        <v>225</v>
      </c>
      <c r="D14" s="93">
        <v>188</v>
      </c>
      <c r="E14" s="73">
        <v>233</v>
      </c>
      <c r="F14" s="22">
        <f t="shared" si="0"/>
        <v>-7</v>
      </c>
      <c r="G14" s="33">
        <f t="shared" si="0"/>
        <v>-8</v>
      </c>
      <c r="H14" s="93">
        <v>175</v>
      </c>
      <c r="I14" s="73">
        <v>216</v>
      </c>
      <c r="J14" s="22">
        <f t="shared" si="1"/>
        <v>6</v>
      </c>
      <c r="K14" s="34">
        <f t="shared" si="1"/>
        <v>9</v>
      </c>
      <c r="L14" s="161">
        <f t="shared" si="2"/>
        <v>4.1666666666666664E-2</v>
      </c>
      <c r="M14" s="35">
        <f t="shared" si="3"/>
        <v>0.16879219804951237</v>
      </c>
      <c r="N14" s="162">
        <v>1</v>
      </c>
    </row>
    <row r="15" spans="1:32" ht="14.25" x14ac:dyDescent="0.15">
      <c r="A15" s="179" t="s">
        <v>73</v>
      </c>
      <c r="B15" s="93">
        <v>118</v>
      </c>
      <c r="C15" s="73">
        <v>122</v>
      </c>
      <c r="D15" s="93">
        <v>118</v>
      </c>
      <c r="E15" s="73">
        <v>122</v>
      </c>
      <c r="F15" s="22">
        <f t="shared" si="0"/>
        <v>0</v>
      </c>
      <c r="G15" s="33">
        <f t="shared" si="0"/>
        <v>0</v>
      </c>
      <c r="H15" s="93">
        <v>125</v>
      </c>
      <c r="I15" s="73">
        <v>128</v>
      </c>
      <c r="J15" s="22">
        <f t="shared" si="1"/>
        <v>-7</v>
      </c>
      <c r="K15" s="34">
        <f t="shared" si="1"/>
        <v>-6</v>
      </c>
      <c r="L15" s="161">
        <f t="shared" si="2"/>
        <v>-4.6875E-2</v>
      </c>
      <c r="M15" s="35">
        <f t="shared" si="3"/>
        <v>9.1522880720180042E-2</v>
      </c>
      <c r="N15" s="162">
        <v>1</v>
      </c>
    </row>
    <row r="16" spans="1:32" ht="14.25" x14ac:dyDescent="0.15">
      <c r="A16" s="179" t="s">
        <v>145</v>
      </c>
      <c r="B16" s="93"/>
      <c r="C16" s="73"/>
      <c r="D16" s="93"/>
      <c r="E16" s="73"/>
      <c r="F16" s="22">
        <f t="shared" si="0"/>
        <v>0</v>
      </c>
      <c r="G16" s="33">
        <f t="shared" si="0"/>
        <v>0</v>
      </c>
      <c r="H16" s="93"/>
      <c r="I16" s="73"/>
      <c r="J16" s="22">
        <f t="shared" si="1"/>
        <v>0</v>
      </c>
      <c r="K16" s="34">
        <f t="shared" si="1"/>
        <v>0</v>
      </c>
      <c r="L16" s="161">
        <f t="shared" si="2"/>
        <v>0</v>
      </c>
      <c r="M16" s="35">
        <f t="shared" si="3"/>
        <v>0</v>
      </c>
      <c r="N16" s="162">
        <v>5</v>
      </c>
    </row>
    <row r="17" spans="1:14" ht="14.25" x14ac:dyDescent="0.15">
      <c r="A17" s="181" t="s">
        <v>146</v>
      </c>
      <c r="B17" s="93">
        <v>1</v>
      </c>
      <c r="C17" s="73">
        <v>1</v>
      </c>
      <c r="D17" s="93">
        <v>1</v>
      </c>
      <c r="E17" s="73">
        <v>1</v>
      </c>
      <c r="F17" s="22">
        <f t="shared" si="0"/>
        <v>0</v>
      </c>
      <c r="G17" s="33">
        <f t="shared" si="0"/>
        <v>0</v>
      </c>
      <c r="H17" s="93">
        <v>1</v>
      </c>
      <c r="I17" s="73">
        <v>1</v>
      </c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7.501875468867217E-4</v>
      </c>
      <c r="N17" s="162">
        <v>2</v>
      </c>
    </row>
    <row r="18" spans="1:14" ht="14.25" x14ac:dyDescent="0.15">
      <c r="A18" s="179" t="s">
        <v>147</v>
      </c>
      <c r="B18" s="93">
        <v>2</v>
      </c>
      <c r="C18" s="109">
        <v>2</v>
      </c>
      <c r="D18" s="93">
        <v>2</v>
      </c>
      <c r="E18" s="109">
        <v>2</v>
      </c>
      <c r="F18" s="93">
        <f t="shared" si="0"/>
        <v>0</v>
      </c>
      <c r="G18" s="105">
        <f t="shared" si="0"/>
        <v>0</v>
      </c>
      <c r="H18" s="93">
        <v>2</v>
      </c>
      <c r="I18" s="109">
        <v>2</v>
      </c>
      <c r="J18" s="93">
        <v>0</v>
      </c>
      <c r="K18" s="106">
        <v>0</v>
      </c>
      <c r="L18" s="161">
        <f t="shared" si="2"/>
        <v>0</v>
      </c>
      <c r="M18" s="108">
        <f t="shared" si="3"/>
        <v>1.5003750937734434E-3</v>
      </c>
      <c r="N18" s="162">
        <v>2</v>
      </c>
    </row>
    <row r="19" spans="1:14" ht="14.25" x14ac:dyDescent="0.15">
      <c r="A19" s="179" t="s">
        <v>148</v>
      </c>
      <c r="B19" s="93"/>
      <c r="C19" s="73"/>
      <c r="D19" s="93"/>
      <c r="E19" s="73"/>
      <c r="F19" s="22">
        <f t="shared" si="0"/>
        <v>0</v>
      </c>
      <c r="G19" s="33">
        <f t="shared" si="0"/>
        <v>0</v>
      </c>
      <c r="H19" s="93">
        <v>1</v>
      </c>
      <c r="I19" s="73">
        <v>1</v>
      </c>
      <c r="J19" s="22">
        <f t="shared" ref="J19:K29" si="4">B19-H19</f>
        <v>-1</v>
      </c>
      <c r="K19" s="34">
        <f t="shared" si="4"/>
        <v>-1</v>
      </c>
      <c r="L19" s="161">
        <f t="shared" si="2"/>
        <v>-1</v>
      </c>
      <c r="M19" s="35">
        <f t="shared" si="3"/>
        <v>0</v>
      </c>
      <c r="N19" s="162">
        <v>2</v>
      </c>
    </row>
    <row r="20" spans="1:14" ht="14.25" x14ac:dyDescent="0.15">
      <c r="A20" s="179" t="s">
        <v>149</v>
      </c>
      <c r="B20" s="93">
        <v>1</v>
      </c>
      <c r="C20" s="73">
        <v>1</v>
      </c>
      <c r="D20" s="93">
        <v>1</v>
      </c>
      <c r="E20" s="73">
        <v>1</v>
      </c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si="4"/>
        <v>0</v>
      </c>
      <c r="K20" s="34">
        <f t="shared" si="4"/>
        <v>0</v>
      </c>
      <c r="L20" s="161">
        <f t="shared" si="2"/>
        <v>0</v>
      </c>
      <c r="M20" s="35">
        <f t="shared" si="3"/>
        <v>7.501875468867217E-4</v>
      </c>
      <c r="N20" s="162">
        <v>3</v>
      </c>
    </row>
    <row r="21" spans="1:14" ht="14.25" x14ac:dyDescent="0.15">
      <c r="A21" s="179" t="s">
        <v>150</v>
      </c>
      <c r="B21" s="93">
        <v>8</v>
      </c>
      <c r="C21" s="73">
        <v>8</v>
      </c>
      <c r="D21" s="93">
        <v>8</v>
      </c>
      <c r="E21" s="73">
        <v>8</v>
      </c>
      <c r="F21" s="37">
        <f t="shared" si="0"/>
        <v>0</v>
      </c>
      <c r="G21" s="33">
        <f t="shared" si="0"/>
        <v>0</v>
      </c>
      <c r="H21" s="93">
        <v>7</v>
      </c>
      <c r="I21" s="73">
        <v>8</v>
      </c>
      <c r="J21" s="37">
        <f t="shared" si="4"/>
        <v>1</v>
      </c>
      <c r="K21" s="38">
        <f t="shared" si="4"/>
        <v>0</v>
      </c>
      <c r="L21" s="161">
        <f t="shared" si="2"/>
        <v>0</v>
      </c>
      <c r="M21" s="39">
        <f t="shared" si="3"/>
        <v>6.0015003750937736E-3</v>
      </c>
      <c r="N21" s="162">
        <v>1</v>
      </c>
    </row>
    <row r="22" spans="1:14" ht="14.25" x14ac:dyDescent="0.15">
      <c r="A22" s="181" t="s">
        <v>151</v>
      </c>
      <c r="B22" s="22">
        <v>47</v>
      </c>
      <c r="C22" s="73">
        <v>47</v>
      </c>
      <c r="D22" s="22">
        <v>48</v>
      </c>
      <c r="E22" s="73">
        <v>48</v>
      </c>
      <c r="F22" s="37">
        <f t="shared" si="0"/>
        <v>-1</v>
      </c>
      <c r="G22" s="40">
        <f t="shared" si="0"/>
        <v>-1</v>
      </c>
      <c r="H22" s="22">
        <v>31</v>
      </c>
      <c r="I22" s="73">
        <v>31</v>
      </c>
      <c r="J22" s="37">
        <f t="shared" si="4"/>
        <v>16</v>
      </c>
      <c r="K22" s="38">
        <f t="shared" si="4"/>
        <v>16</v>
      </c>
      <c r="L22" s="161">
        <f t="shared" si="2"/>
        <v>0.5161290322580645</v>
      </c>
      <c r="M22" s="39">
        <f t="shared" si="3"/>
        <v>3.5258814703675916E-2</v>
      </c>
      <c r="N22" s="162">
        <v>1</v>
      </c>
    </row>
    <row r="23" spans="1:14" ht="14.25" x14ac:dyDescent="0.15">
      <c r="A23" s="179" t="s">
        <v>152</v>
      </c>
      <c r="B23" s="22">
        <v>1</v>
      </c>
      <c r="C23" s="73">
        <v>1</v>
      </c>
      <c r="D23" s="22">
        <v>1</v>
      </c>
      <c r="E23" s="73">
        <v>1</v>
      </c>
      <c r="F23" s="22">
        <f t="shared" si="0"/>
        <v>0</v>
      </c>
      <c r="G23" s="33">
        <f t="shared" si="0"/>
        <v>0</v>
      </c>
      <c r="H23" s="22">
        <v>1</v>
      </c>
      <c r="I23" s="73">
        <v>1</v>
      </c>
      <c r="J23" s="22">
        <f t="shared" si="4"/>
        <v>0</v>
      </c>
      <c r="K23" s="34">
        <f t="shared" si="4"/>
        <v>0</v>
      </c>
      <c r="L23" s="161">
        <f t="shared" si="2"/>
        <v>0</v>
      </c>
      <c r="M23" s="35">
        <f t="shared" si="3"/>
        <v>7.501875468867217E-4</v>
      </c>
      <c r="N23" s="162">
        <v>1</v>
      </c>
    </row>
    <row r="24" spans="1:14" ht="14.25" x14ac:dyDescent="0.15">
      <c r="A24" s="179" t="s">
        <v>153</v>
      </c>
      <c r="B24" s="93"/>
      <c r="C24" s="73"/>
      <c r="D24" s="93"/>
      <c r="E24" s="73"/>
      <c r="F24" s="22">
        <f t="shared" si="0"/>
        <v>0</v>
      </c>
      <c r="G24" s="33">
        <f t="shared" si="0"/>
        <v>0</v>
      </c>
      <c r="H24" s="93"/>
      <c r="I24" s="73"/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0</v>
      </c>
      <c r="N24" s="162">
        <v>2</v>
      </c>
    </row>
    <row r="25" spans="1:14" ht="14.25" x14ac:dyDescent="0.15">
      <c r="A25" s="179" t="s">
        <v>68</v>
      </c>
      <c r="B25" s="93">
        <v>1</v>
      </c>
      <c r="C25" s="73">
        <v>1</v>
      </c>
      <c r="D25" s="93">
        <v>1</v>
      </c>
      <c r="E25" s="73">
        <v>1</v>
      </c>
      <c r="F25" s="22">
        <f t="shared" si="0"/>
        <v>0</v>
      </c>
      <c r="G25" s="33">
        <f t="shared" si="0"/>
        <v>0</v>
      </c>
      <c r="H25" s="93">
        <v>1</v>
      </c>
      <c r="I25" s="73">
        <v>1</v>
      </c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7.501875468867217E-4</v>
      </c>
      <c r="N25" s="162">
        <v>4</v>
      </c>
    </row>
    <row r="26" spans="1:14" ht="14.25" x14ac:dyDescent="0.15">
      <c r="A26" s="179" t="s">
        <v>154</v>
      </c>
      <c r="B26" s="22">
        <v>6</v>
      </c>
      <c r="C26" s="73">
        <v>6</v>
      </c>
      <c r="D26" s="22">
        <v>6</v>
      </c>
      <c r="E26" s="73">
        <v>6</v>
      </c>
      <c r="F26" s="22">
        <f t="shared" si="0"/>
        <v>0</v>
      </c>
      <c r="G26" s="33">
        <f t="shared" si="0"/>
        <v>0</v>
      </c>
      <c r="H26" s="22">
        <v>7</v>
      </c>
      <c r="I26" s="73">
        <v>7</v>
      </c>
      <c r="J26" s="22">
        <f t="shared" si="4"/>
        <v>-1</v>
      </c>
      <c r="K26" s="34">
        <f t="shared" si="4"/>
        <v>-1</v>
      </c>
      <c r="L26" s="161">
        <f t="shared" si="2"/>
        <v>-0.14285714285714285</v>
      </c>
      <c r="M26" s="35">
        <f t="shared" si="3"/>
        <v>4.5011252813203298E-3</v>
      </c>
      <c r="N26" s="162">
        <v>1</v>
      </c>
    </row>
    <row r="27" spans="1:14" ht="14.25" x14ac:dyDescent="0.15">
      <c r="A27" s="179" t="s">
        <v>155</v>
      </c>
      <c r="B27" s="93">
        <v>102</v>
      </c>
      <c r="C27" s="109">
        <v>112</v>
      </c>
      <c r="D27" s="93">
        <v>104</v>
      </c>
      <c r="E27" s="109">
        <v>114</v>
      </c>
      <c r="F27" s="93">
        <f t="shared" si="0"/>
        <v>-2</v>
      </c>
      <c r="G27" s="105">
        <f t="shared" si="0"/>
        <v>-2</v>
      </c>
      <c r="H27" s="93">
        <v>109</v>
      </c>
      <c r="I27" s="109">
        <v>120</v>
      </c>
      <c r="J27" s="93">
        <f t="shared" si="4"/>
        <v>-7</v>
      </c>
      <c r="K27" s="106">
        <f t="shared" si="4"/>
        <v>-8</v>
      </c>
      <c r="L27" s="161">
        <f t="shared" si="2"/>
        <v>-6.6666666666666666E-2</v>
      </c>
      <c r="M27" s="108">
        <f t="shared" si="3"/>
        <v>8.4021005251312827E-2</v>
      </c>
      <c r="N27" s="162">
        <v>1</v>
      </c>
    </row>
    <row r="28" spans="1:14" ht="14.25" x14ac:dyDescent="0.15">
      <c r="A28" s="179" t="s">
        <v>156</v>
      </c>
      <c r="B28" s="22">
        <v>5</v>
      </c>
      <c r="C28" s="73">
        <v>5</v>
      </c>
      <c r="D28" s="22">
        <v>5</v>
      </c>
      <c r="E28" s="73">
        <v>5</v>
      </c>
      <c r="F28" s="22">
        <f t="shared" si="0"/>
        <v>0</v>
      </c>
      <c r="G28" s="33">
        <f t="shared" si="0"/>
        <v>0</v>
      </c>
      <c r="H28" s="22">
        <v>5</v>
      </c>
      <c r="I28" s="73">
        <v>5</v>
      </c>
      <c r="J28" s="22">
        <f t="shared" si="4"/>
        <v>0</v>
      </c>
      <c r="K28" s="34">
        <f t="shared" si="4"/>
        <v>0</v>
      </c>
      <c r="L28" s="161">
        <f t="shared" si="2"/>
        <v>0</v>
      </c>
      <c r="M28" s="35">
        <f t="shared" si="3"/>
        <v>3.7509377344336083E-3</v>
      </c>
      <c r="N28" s="162">
        <v>1</v>
      </c>
    </row>
    <row r="29" spans="1:14" ht="14.25" x14ac:dyDescent="0.15">
      <c r="A29" s="179" t="s">
        <v>157</v>
      </c>
      <c r="B29" s="22">
        <v>2</v>
      </c>
      <c r="C29" s="73">
        <v>2</v>
      </c>
      <c r="D29" s="22">
        <v>1</v>
      </c>
      <c r="E29" s="73">
        <v>1</v>
      </c>
      <c r="F29" s="22">
        <f t="shared" si="0"/>
        <v>1</v>
      </c>
      <c r="G29" s="33">
        <f t="shared" si="0"/>
        <v>1</v>
      </c>
      <c r="H29" s="22"/>
      <c r="I29" s="73"/>
      <c r="J29" s="22">
        <f t="shared" si="4"/>
        <v>2</v>
      </c>
      <c r="K29" s="34">
        <f t="shared" si="4"/>
        <v>2</v>
      </c>
      <c r="L29" s="161">
        <f t="shared" si="2"/>
        <v>0</v>
      </c>
      <c r="M29" s="35">
        <f t="shared" si="3"/>
        <v>1.5003750937734434E-3</v>
      </c>
      <c r="N29" s="162">
        <v>5</v>
      </c>
    </row>
    <row r="30" spans="1:14" ht="14.25" x14ac:dyDescent="0.15">
      <c r="A30" s="179" t="s">
        <v>158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/>
      <c r="I30" s="73"/>
      <c r="J30" s="37">
        <v>0</v>
      </c>
      <c r="K30" s="38">
        <v>0</v>
      </c>
      <c r="L30" s="161">
        <f t="shared" si="2"/>
        <v>0</v>
      </c>
      <c r="M30" s="39">
        <f t="shared" si="3"/>
        <v>0</v>
      </c>
      <c r="N30" s="162">
        <v>1</v>
      </c>
    </row>
    <row r="31" spans="1:14" ht="14.25" x14ac:dyDescent="0.15">
      <c r="A31" s="179" t="s">
        <v>159</v>
      </c>
      <c r="B31" s="93">
        <v>5</v>
      </c>
      <c r="C31" s="73">
        <v>12</v>
      </c>
      <c r="D31" s="93">
        <v>5</v>
      </c>
      <c r="E31" s="73">
        <v>12</v>
      </c>
      <c r="F31" s="22">
        <f t="shared" si="0"/>
        <v>0</v>
      </c>
      <c r="G31" s="33">
        <f t="shared" si="0"/>
        <v>0</v>
      </c>
      <c r="H31" s="93">
        <v>3</v>
      </c>
      <c r="I31" s="73">
        <v>8</v>
      </c>
      <c r="J31" s="22">
        <f t="shared" ref="J31:K54" si="5">B31-H31</f>
        <v>2</v>
      </c>
      <c r="K31" s="34">
        <f t="shared" si="5"/>
        <v>4</v>
      </c>
      <c r="L31" s="161">
        <f t="shared" si="2"/>
        <v>0.5</v>
      </c>
      <c r="M31" s="35">
        <f t="shared" si="3"/>
        <v>9.0022505626406596E-3</v>
      </c>
      <c r="N31" s="162">
        <v>1</v>
      </c>
    </row>
    <row r="32" spans="1:14" ht="14.25" x14ac:dyDescent="0.15">
      <c r="A32" s="180" t="s">
        <v>160</v>
      </c>
      <c r="B32" s="93">
        <v>1</v>
      </c>
      <c r="C32" s="73">
        <v>1</v>
      </c>
      <c r="D32" s="93">
        <v>1</v>
      </c>
      <c r="E32" s="73">
        <v>1</v>
      </c>
      <c r="F32" s="22">
        <f t="shared" si="0"/>
        <v>0</v>
      </c>
      <c r="G32" s="41">
        <f t="shared" si="0"/>
        <v>0</v>
      </c>
      <c r="H32" s="93">
        <v>1</v>
      </c>
      <c r="I32" s="73">
        <v>1</v>
      </c>
      <c r="J32" s="22">
        <f t="shared" si="5"/>
        <v>0</v>
      </c>
      <c r="K32" s="34">
        <f t="shared" si="5"/>
        <v>0</v>
      </c>
      <c r="L32" s="161">
        <f t="shared" si="2"/>
        <v>0</v>
      </c>
      <c r="M32" s="35">
        <f t="shared" si="3"/>
        <v>7.501875468867217E-4</v>
      </c>
      <c r="N32" s="162">
        <v>6</v>
      </c>
    </row>
    <row r="33" spans="1:14" ht="14.25" x14ac:dyDescent="0.15">
      <c r="A33" s="181" t="s">
        <v>161</v>
      </c>
      <c r="B33" s="93"/>
      <c r="C33" s="73"/>
      <c r="D33" s="93"/>
      <c r="E33" s="73"/>
      <c r="F33" s="22">
        <f t="shared" ref="F33:G54" si="6">B33-D33</f>
        <v>0</v>
      </c>
      <c r="G33" s="36">
        <f t="shared" si="6"/>
        <v>0</v>
      </c>
      <c r="H33" s="93"/>
      <c r="I33" s="73"/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0</v>
      </c>
      <c r="N33" s="162">
        <v>5</v>
      </c>
    </row>
    <row r="34" spans="1:14" ht="14.25" x14ac:dyDescent="0.15">
      <c r="A34" s="179" t="s">
        <v>162</v>
      </c>
      <c r="B34" s="93">
        <v>21</v>
      </c>
      <c r="C34" s="73">
        <v>31</v>
      </c>
      <c r="D34" s="93">
        <v>21</v>
      </c>
      <c r="E34" s="73">
        <v>31</v>
      </c>
      <c r="F34" s="22">
        <f t="shared" si="6"/>
        <v>0</v>
      </c>
      <c r="G34" s="36">
        <f t="shared" si="6"/>
        <v>0</v>
      </c>
      <c r="H34" s="93">
        <v>17</v>
      </c>
      <c r="I34" s="73">
        <v>23</v>
      </c>
      <c r="J34" s="22">
        <f t="shared" si="5"/>
        <v>4</v>
      </c>
      <c r="K34" s="34">
        <f t="shared" si="5"/>
        <v>8</v>
      </c>
      <c r="L34" s="161">
        <f t="shared" si="2"/>
        <v>0.34782608695652173</v>
      </c>
      <c r="M34" s="35">
        <f t="shared" si="3"/>
        <v>2.3255813953488372E-2</v>
      </c>
      <c r="N34" s="162">
        <v>1</v>
      </c>
    </row>
    <row r="35" spans="1:14" ht="14.25" x14ac:dyDescent="0.15">
      <c r="A35" s="179" t="s">
        <v>163</v>
      </c>
      <c r="B35" s="93">
        <v>0</v>
      </c>
      <c r="C35" s="73">
        <v>4</v>
      </c>
      <c r="D35" s="93">
        <v>0</v>
      </c>
      <c r="E35" s="73">
        <v>4</v>
      </c>
      <c r="F35" s="22">
        <f t="shared" si="6"/>
        <v>0</v>
      </c>
      <c r="G35" s="36">
        <f t="shared" si="6"/>
        <v>0</v>
      </c>
      <c r="H35" s="93">
        <v>0</v>
      </c>
      <c r="I35" s="73">
        <v>4</v>
      </c>
      <c r="J35" s="22">
        <f t="shared" si="5"/>
        <v>0</v>
      </c>
      <c r="K35" s="34">
        <f t="shared" si="5"/>
        <v>0</v>
      </c>
      <c r="L35" s="161">
        <f t="shared" si="2"/>
        <v>0</v>
      </c>
      <c r="M35" s="35">
        <f t="shared" si="3"/>
        <v>3.0007501875468868E-3</v>
      </c>
      <c r="N35" s="162">
        <v>5</v>
      </c>
    </row>
    <row r="36" spans="1:14" ht="14.25" x14ac:dyDescent="0.15">
      <c r="A36" s="179" t="s">
        <v>164</v>
      </c>
      <c r="B36" s="22">
        <v>1</v>
      </c>
      <c r="C36" s="73">
        <v>1</v>
      </c>
      <c r="D36" s="22">
        <v>1</v>
      </c>
      <c r="E36" s="73">
        <v>1</v>
      </c>
      <c r="F36" s="22">
        <f t="shared" si="6"/>
        <v>0</v>
      </c>
      <c r="G36" s="36">
        <f t="shared" si="6"/>
        <v>0</v>
      </c>
      <c r="H36" s="22">
        <v>1</v>
      </c>
      <c r="I36" s="73">
        <v>1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si="3"/>
        <v>7.501875468867217E-4</v>
      </c>
      <c r="N36" s="162">
        <v>5</v>
      </c>
    </row>
    <row r="37" spans="1:14" ht="14.25" x14ac:dyDescent="0.15">
      <c r="A37" s="182" t="s">
        <v>165</v>
      </c>
      <c r="B37" s="93">
        <v>265</v>
      </c>
      <c r="C37" s="72">
        <v>316</v>
      </c>
      <c r="D37" s="93">
        <v>265</v>
      </c>
      <c r="E37" s="72">
        <v>316</v>
      </c>
      <c r="F37" s="22">
        <f t="shared" si="6"/>
        <v>0</v>
      </c>
      <c r="G37" s="36">
        <f t="shared" si="6"/>
        <v>0</v>
      </c>
      <c r="H37" s="93">
        <v>259</v>
      </c>
      <c r="I37" s="72">
        <v>306</v>
      </c>
      <c r="J37" s="22">
        <f t="shared" si="5"/>
        <v>6</v>
      </c>
      <c r="K37" s="34">
        <f t="shared" si="5"/>
        <v>10</v>
      </c>
      <c r="L37" s="161">
        <f t="shared" si="2"/>
        <v>3.2679738562091505E-2</v>
      </c>
      <c r="M37" s="35">
        <f t="shared" si="3"/>
        <v>0.23705926481620404</v>
      </c>
      <c r="N37" s="162">
        <v>1</v>
      </c>
    </row>
    <row r="38" spans="1:14" ht="14.25" x14ac:dyDescent="0.15">
      <c r="A38" s="179" t="s">
        <v>166</v>
      </c>
      <c r="B38" s="22"/>
      <c r="C38" s="73"/>
      <c r="D38" s="22"/>
      <c r="E38" s="73"/>
      <c r="F38" s="22">
        <f t="shared" si="6"/>
        <v>0</v>
      </c>
      <c r="G38" s="36">
        <f t="shared" si="6"/>
        <v>0</v>
      </c>
      <c r="H38" s="22"/>
      <c r="I38" s="73"/>
      <c r="J38" s="22">
        <f t="shared" si="5"/>
        <v>0</v>
      </c>
      <c r="K38" s="34">
        <f t="shared" si="5"/>
        <v>0</v>
      </c>
      <c r="L38" s="161">
        <f t="shared" si="2"/>
        <v>0</v>
      </c>
      <c r="M38" s="35">
        <f t="shared" si="3"/>
        <v>0</v>
      </c>
      <c r="N38" s="162">
        <v>2</v>
      </c>
    </row>
    <row r="39" spans="1:14" ht="14.25" x14ac:dyDescent="0.15">
      <c r="A39" s="183" t="s">
        <v>167</v>
      </c>
      <c r="B39" s="93">
        <v>1</v>
      </c>
      <c r="C39" s="73">
        <v>1</v>
      </c>
      <c r="D39" s="93">
        <v>1</v>
      </c>
      <c r="E39" s="73">
        <v>1</v>
      </c>
      <c r="F39" s="22">
        <f t="shared" si="6"/>
        <v>0</v>
      </c>
      <c r="G39" s="36">
        <f t="shared" si="6"/>
        <v>0</v>
      </c>
      <c r="H39" s="93">
        <v>1</v>
      </c>
      <c r="I39" s="73">
        <v>1</v>
      </c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7.501875468867217E-4</v>
      </c>
      <c r="N39" s="162">
        <v>2</v>
      </c>
    </row>
    <row r="40" spans="1:14" ht="14.25" x14ac:dyDescent="0.15">
      <c r="A40" s="183" t="s">
        <v>168</v>
      </c>
      <c r="B40" s="93"/>
      <c r="C40" s="73"/>
      <c r="D40" s="93"/>
      <c r="E40" s="73"/>
      <c r="F40" s="22">
        <f t="shared" si="6"/>
        <v>0</v>
      </c>
      <c r="G40" s="36">
        <f t="shared" si="6"/>
        <v>0</v>
      </c>
      <c r="H40" s="93"/>
      <c r="I40" s="73"/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0</v>
      </c>
      <c r="N40" s="162">
        <v>2</v>
      </c>
    </row>
    <row r="41" spans="1:14" ht="14.25" x14ac:dyDescent="0.15">
      <c r="A41" s="183" t="s">
        <v>72</v>
      </c>
      <c r="B41" s="22">
        <v>1</v>
      </c>
      <c r="C41" s="73">
        <v>1</v>
      </c>
      <c r="D41" s="22">
        <v>1</v>
      </c>
      <c r="E41" s="73">
        <v>1</v>
      </c>
      <c r="F41" s="22">
        <f t="shared" si="6"/>
        <v>0</v>
      </c>
      <c r="G41" s="36">
        <f t="shared" si="6"/>
        <v>0</v>
      </c>
      <c r="H41" s="22"/>
      <c r="I41" s="73"/>
      <c r="J41" s="22">
        <f t="shared" si="5"/>
        <v>1</v>
      </c>
      <c r="K41" s="34">
        <f t="shared" si="5"/>
        <v>1</v>
      </c>
      <c r="L41" s="161">
        <f t="shared" si="2"/>
        <v>0</v>
      </c>
      <c r="M41" s="35">
        <f t="shared" si="3"/>
        <v>7.501875468867217E-4</v>
      </c>
      <c r="N41" s="162">
        <v>2</v>
      </c>
    </row>
    <row r="42" spans="1:14" ht="14.25" x14ac:dyDescent="0.15">
      <c r="A42" s="181" t="s">
        <v>169</v>
      </c>
      <c r="B42" s="93">
        <v>1</v>
      </c>
      <c r="C42" s="72">
        <v>1</v>
      </c>
      <c r="D42" s="93">
        <v>1</v>
      </c>
      <c r="E42" s="72">
        <v>1</v>
      </c>
      <c r="F42" s="22">
        <f t="shared" si="6"/>
        <v>0</v>
      </c>
      <c r="G42" s="33">
        <f t="shared" si="6"/>
        <v>0</v>
      </c>
      <c r="H42" s="93">
        <v>1</v>
      </c>
      <c r="I42" s="72">
        <v>1</v>
      </c>
      <c r="J42" s="22">
        <f t="shared" si="5"/>
        <v>0</v>
      </c>
      <c r="K42" s="34">
        <f t="shared" si="5"/>
        <v>0</v>
      </c>
      <c r="L42" s="161">
        <f t="shared" si="2"/>
        <v>0</v>
      </c>
      <c r="M42" s="35">
        <f t="shared" si="3"/>
        <v>7.501875468867217E-4</v>
      </c>
      <c r="N42" s="162">
        <v>2</v>
      </c>
    </row>
    <row r="43" spans="1:14" ht="14.25" x14ac:dyDescent="0.15">
      <c r="A43" s="179" t="s">
        <v>170</v>
      </c>
      <c r="B43" s="22"/>
      <c r="C43" s="72"/>
      <c r="D43" s="22"/>
      <c r="E43" s="72"/>
      <c r="F43" s="22">
        <f t="shared" si="6"/>
        <v>0</v>
      </c>
      <c r="G43" s="33">
        <f t="shared" si="6"/>
        <v>0</v>
      </c>
      <c r="H43" s="22"/>
      <c r="I43" s="72"/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0</v>
      </c>
      <c r="N43" s="162">
        <v>2</v>
      </c>
    </row>
    <row r="44" spans="1:14" ht="14.25" x14ac:dyDescent="0.15">
      <c r="A44" s="181" t="s">
        <v>171</v>
      </c>
      <c r="B44" s="22"/>
      <c r="C44" s="72"/>
      <c r="D44" s="22"/>
      <c r="E44" s="72"/>
      <c r="F44" s="77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1</v>
      </c>
    </row>
    <row r="45" spans="1:14" ht="14.25" x14ac:dyDescent="0.15">
      <c r="A45" s="179" t="s">
        <v>172</v>
      </c>
      <c r="B45" s="22">
        <v>23</v>
      </c>
      <c r="C45" s="72">
        <v>24</v>
      </c>
      <c r="D45" s="22">
        <v>23</v>
      </c>
      <c r="E45" s="72">
        <v>24</v>
      </c>
      <c r="F45" s="77">
        <f t="shared" si="6"/>
        <v>0</v>
      </c>
      <c r="G45" s="33">
        <f t="shared" si="6"/>
        <v>0</v>
      </c>
      <c r="H45" s="22">
        <v>20</v>
      </c>
      <c r="I45" s="72">
        <v>21</v>
      </c>
      <c r="J45" s="22">
        <f t="shared" si="5"/>
        <v>3</v>
      </c>
      <c r="K45" s="34">
        <f t="shared" si="5"/>
        <v>3</v>
      </c>
      <c r="L45" s="161">
        <f t="shared" si="2"/>
        <v>0.14285714285714285</v>
      </c>
      <c r="M45" s="35">
        <f t="shared" si="3"/>
        <v>1.8004501125281319E-2</v>
      </c>
      <c r="N45" s="162">
        <v>1</v>
      </c>
    </row>
    <row r="46" spans="1:14" ht="14.25" x14ac:dyDescent="0.15">
      <c r="A46" s="184" t="s">
        <v>173</v>
      </c>
      <c r="B46" s="22"/>
      <c r="C46" s="72"/>
      <c r="D46" s="22"/>
      <c r="E46" s="72"/>
      <c r="F46" s="79">
        <f t="shared" si="6"/>
        <v>0</v>
      </c>
      <c r="G46" s="30">
        <f t="shared" si="6"/>
        <v>0</v>
      </c>
      <c r="H46" s="22">
        <v>1</v>
      </c>
      <c r="I46" s="72">
        <v>1</v>
      </c>
      <c r="J46" s="22">
        <f t="shared" si="5"/>
        <v>-1</v>
      </c>
      <c r="K46" s="34">
        <f t="shared" si="5"/>
        <v>-1</v>
      </c>
      <c r="L46" s="161">
        <f t="shared" si="2"/>
        <v>-1</v>
      </c>
      <c r="M46" s="35">
        <f t="shared" si="3"/>
        <v>0</v>
      </c>
      <c r="N46" s="162">
        <v>3</v>
      </c>
    </row>
    <row r="47" spans="1:14" ht="14.25" x14ac:dyDescent="0.15">
      <c r="A47" s="179" t="s">
        <v>174</v>
      </c>
      <c r="B47" s="22">
        <v>6</v>
      </c>
      <c r="C47" s="73">
        <v>6</v>
      </c>
      <c r="D47" s="22">
        <v>6</v>
      </c>
      <c r="E47" s="73">
        <v>6</v>
      </c>
      <c r="F47" s="77">
        <f t="shared" si="6"/>
        <v>0</v>
      </c>
      <c r="G47" s="33">
        <f t="shared" si="6"/>
        <v>0</v>
      </c>
      <c r="H47" s="22">
        <v>4</v>
      </c>
      <c r="I47" s="73">
        <v>4</v>
      </c>
      <c r="J47" s="21">
        <f t="shared" si="5"/>
        <v>2</v>
      </c>
      <c r="K47" s="34">
        <f t="shared" si="5"/>
        <v>2</v>
      </c>
      <c r="L47" s="161">
        <f t="shared" si="2"/>
        <v>0.5</v>
      </c>
      <c r="M47" s="35">
        <f t="shared" si="3"/>
        <v>4.5011252813203298E-3</v>
      </c>
      <c r="N47" s="162">
        <v>2</v>
      </c>
    </row>
    <row r="48" spans="1:14" ht="14.25" x14ac:dyDescent="0.15">
      <c r="A48" s="179" t="s">
        <v>175</v>
      </c>
      <c r="B48" s="22">
        <v>20</v>
      </c>
      <c r="C48" s="73">
        <v>26</v>
      </c>
      <c r="D48" s="22">
        <v>20</v>
      </c>
      <c r="E48" s="73">
        <v>26</v>
      </c>
      <c r="F48" s="77">
        <f t="shared" si="6"/>
        <v>0</v>
      </c>
      <c r="G48" s="33">
        <f t="shared" si="6"/>
        <v>0</v>
      </c>
      <c r="H48" s="185">
        <v>22</v>
      </c>
      <c r="I48" s="73">
        <v>28</v>
      </c>
      <c r="J48" s="21">
        <f t="shared" si="5"/>
        <v>-2</v>
      </c>
      <c r="K48" s="34">
        <f t="shared" si="5"/>
        <v>-2</v>
      </c>
      <c r="L48" s="161">
        <f t="shared" si="2"/>
        <v>-7.1428571428571425E-2</v>
      </c>
      <c r="M48" s="35">
        <f t="shared" si="3"/>
        <v>1.9504876219054765E-2</v>
      </c>
      <c r="N48" s="162">
        <v>4</v>
      </c>
    </row>
    <row r="49" spans="1:14" ht="14.25" x14ac:dyDescent="0.15">
      <c r="A49" s="179" t="s">
        <v>176</v>
      </c>
      <c r="B49" s="22"/>
      <c r="C49" s="73"/>
      <c r="D49" s="22"/>
      <c r="E49" s="73"/>
      <c r="F49" s="77">
        <f t="shared" si="6"/>
        <v>0</v>
      </c>
      <c r="G49" s="33">
        <f t="shared" si="6"/>
        <v>0</v>
      </c>
      <c r="H49" s="186"/>
      <c r="I49" s="73"/>
      <c r="J49" s="21">
        <f t="shared" si="5"/>
        <v>0</v>
      </c>
      <c r="K49" s="34">
        <f t="shared" si="5"/>
        <v>0</v>
      </c>
      <c r="L49" s="161">
        <f t="shared" si="2"/>
        <v>0</v>
      </c>
      <c r="M49" s="35">
        <f t="shared" si="3"/>
        <v>0</v>
      </c>
      <c r="N49" s="162">
        <v>2</v>
      </c>
    </row>
    <row r="50" spans="1:14" ht="14.25" x14ac:dyDescent="0.15">
      <c r="A50" s="176" t="s">
        <v>177</v>
      </c>
      <c r="B50" s="22">
        <v>1</v>
      </c>
      <c r="C50" s="73">
        <v>1</v>
      </c>
      <c r="D50" s="22">
        <v>1</v>
      </c>
      <c r="E50" s="73">
        <v>1</v>
      </c>
      <c r="F50" s="77">
        <f t="shared" si="6"/>
        <v>0</v>
      </c>
      <c r="G50" s="33">
        <f t="shared" si="6"/>
        <v>0</v>
      </c>
      <c r="H50" s="186">
        <v>1</v>
      </c>
      <c r="I50" s="73">
        <v>1</v>
      </c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7.501875468867217E-4</v>
      </c>
      <c r="N50" s="162">
        <v>1</v>
      </c>
    </row>
    <row r="51" spans="1:14" ht="14.25" x14ac:dyDescent="0.15">
      <c r="A51" s="179" t="s">
        <v>71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7.501875468867217E-4</v>
      </c>
      <c r="N51" s="162">
        <v>5</v>
      </c>
    </row>
    <row r="52" spans="1:14" ht="14.25" x14ac:dyDescent="0.15">
      <c r="A52" s="179" t="s">
        <v>178</v>
      </c>
      <c r="B52" s="22">
        <v>115</v>
      </c>
      <c r="C52" s="73">
        <v>123</v>
      </c>
      <c r="D52" s="22">
        <v>114</v>
      </c>
      <c r="E52" s="73">
        <v>122</v>
      </c>
      <c r="F52" s="77">
        <f t="shared" si="6"/>
        <v>1</v>
      </c>
      <c r="G52" s="33">
        <f t="shared" si="6"/>
        <v>1</v>
      </c>
      <c r="H52" s="186">
        <v>113</v>
      </c>
      <c r="I52" s="73">
        <v>119</v>
      </c>
      <c r="J52" s="21">
        <f t="shared" si="5"/>
        <v>2</v>
      </c>
      <c r="K52" s="34">
        <f t="shared" si="5"/>
        <v>4</v>
      </c>
      <c r="L52" s="161">
        <f t="shared" si="2"/>
        <v>3.3613445378151259E-2</v>
      </c>
      <c r="M52" s="35">
        <f t="shared" si="3"/>
        <v>9.2273068267066771E-2</v>
      </c>
      <c r="N52" s="187">
        <v>1</v>
      </c>
    </row>
    <row r="53" spans="1:14" ht="15" thickBot="1" x14ac:dyDescent="0.2">
      <c r="A53" s="188" t="s">
        <v>88</v>
      </c>
      <c r="B53" s="42">
        <v>1</v>
      </c>
      <c r="C53" s="189">
        <v>1</v>
      </c>
      <c r="D53" s="42">
        <v>1</v>
      </c>
      <c r="E53" s="189">
        <v>1</v>
      </c>
      <c r="F53" s="77">
        <f t="shared" si="6"/>
        <v>0</v>
      </c>
      <c r="G53" s="33">
        <f t="shared" si="6"/>
        <v>0</v>
      </c>
      <c r="H53" s="190">
        <v>1</v>
      </c>
      <c r="I53" s="189">
        <v>2</v>
      </c>
      <c r="J53" s="42">
        <f t="shared" si="5"/>
        <v>0</v>
      </c>
      <c r="K53" s="38">
        <f t="shared" si="5"/>
        <v>-1</v>
      </c>
      <c r="L53" s="191">
        <f t="shared" si="2"/>
        <v>-0.5</v>
      </c>
      <c r="M53" s="39">
        <f t="shared" si="3"/>
        <v>7.501875468867217E-4</v>
      </c>
      <c r="N53" s="192">
        <v>0</v>
      </c>
    </row>
    <row r="54" spans="1:14" ht="15" thickBot="1" x14ac:dyDescent="0.2">
      <c r="A54" s="193" t="s">
        <v>53</v>
      </c>
      <c r="B54" s="43">
        <f>SUM(B4:B53)</f>
        <v>1085</v>
      </c>
      <c r="C54" s="75">
        <f>SUM(C4:C53)</f>
        <v>1333</v>
      </c>
      <c r="D54" s="43">
        <f>SUM(D4:D53)</f>
        <v>1094</v>
      </c>
      <c r="E54" s="75">
        <f>SUM(E4:E53)</f>
        <v>1340</v>
      </c>
      <c r="F54" s="44">
        <f t="shared" si="6"/>
        <v>-9</v>
      </c>
      <c r="G54" s="146">
        <f t="shared" si="6"/>
        <v>-7</v>
      </c>
      <c r="H54" s="43">
        <f>SUM(H4:H53)</f>
        <v>1036</v>
      </c>
      <c r="I54" s="75">
        <f>SUM(I4:I53)</f>
        <v>1260</v>
      </c>
      <c r="J54" s="44">
        <f t="shared" si="5"/>
        <v>49</v>
      </c>
      <c r="K54" s="45">
        <f t="shared" si="5"/>
        <v>73</v>
      </c>
      <c r="L54" s="194">
        <f t="shared" si="2"/>
        <v>5.7936507936507939E-2</v>
      </c>
      <c r="M54" s="195">
        <f t="shared" si="3"/>
        <v>1</v>
      </c>
      <c r="N54" s="7"/>
    </row>
    <row r="55" spans="1:14" x14ac:dyDescent="0.15">
      <c r="M55" s="196"/>
    </row>
  </sheetData>
  <mergeCells count="15">
    <mergeCell ref="AA2:AB2"/>
    <mergeCell ref="AC2:AD2"/>
    <mergeCell ref="AE2:AF2"/>
    <mergeCell ref="P2:P3"/>
    <mergeCell ref="Q2:R2"/>
    <mergeCell ref="S2:T2"/>
    <mergeCell ref="U2:V2"/>
    <mergeCell ref="W2:X2"/>
    <mergeCell ref="Y2:Z2"/>
    <mergeCell ref="I1:M1"/>
    <mergeCell ref="B2:C2"/>
    <mergeCell ref="D2:E2"/>
    <mergeCell ref="F2:G2"/>
    <mergeCell ref="H2:I2"/>
    <mergeCell ref="J2:K2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55"/>
  <sheetViews>
    <sheetView workbookViewId="0">
      <selection activeCell="P56" sqref="P56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62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customWidth="1"/>
  </cols>
  <sheetData>
    <row r="1" spans="1:32" ht="15" thickBot="1" x14ac:dyDescent="0.2">
      <c r="A1" s="127"/>
      <c r="B1" s="1"/>
      <c r="C1" s="1"/>
      <c r="D1" s="1"/>
      <c r="G1" s="1"/>
      <c r="I1" s="253" t="s">
        <v>186</v>
      </c>
      <c r="J1" s="253"/>
      <c r="K1" s="253"/>
      <c r="L1" s="253"/>
      <c r="M1" s="253"/>
    </row>
    <row r="2" spans="1:32" ht="14.25" x14ac:dyDescent="0.15">
      <c r="A2" s="149"/>
      <c r="B2" s="248">
        <v>44958</v>
      </c>
      <c r="C2" s="249"/>
      <c r="D2" s="248">
        <v>44927</v>
      </c>
      <c r="E2" s="249"/>
      <c r="F2" s="250" t="s">
        <v>3</v>
      </c>
      <c r="G2" s="251"/>
      <c r="H2" s="248">
        <v>44593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31"/>
    </row>
    <row r="3" spans="1:32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59" t="s">
        <v>23</v>
      </c>
    </row>
    <row r="4" spans="1:32" ht="14.25" x14ac:dyDescent="0.15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2" si="0">B4-D4</f>
        <v>0</v>
      </c>
      <c r="G4" s="26">
        <f t="shared" si="0"/>
        <v>0</v>
      </c>
      <c r="H4" s="125"/>
      <c r="I4" s="76"/>
      <c r="J4" s="27">
        <f t="shared" ref="J4:K17" si="1">B4-H4</f>
        <v>1</v>
      </c>
      <c r="K4" s="28">
        <f t="shared" si="1"/>
        <v>1</v>
      </c>
      <c r="L4" s="161">
        <f t="shared" ref="L4:L54" si="2">IF(ISERROR(K4/I4),0,K4/I4)</f>
        <v>0</v>
      </c>
      <c r="M4" s="29">
        <f t="shared" ref="M4:M35" si="3">C4/$C$54</f>
        <v>7.4626865671641792E-4</v>
      </c>
      <c r="N4" s="162">
        <v>1</v>
      </c>
      <c r="P4" s="148" t="s">
        <v>25</v>
      </c>
      <c r="Q4" s="163">
        <v>19</v>
      </c>
      <c r="R4" s="163">
        <v>1079</v>
      </c>
      <c r="S4" s="164">
        <v>7</v>
      </c>
      <c r="T4" s="164">
        <v>14</v>
      </c>
      <c r="U4" s="163">
        <v>1</v>
      </c>
      <c r="V4" s="163">
        <v>1</v>
      </c>
      <c r="W4" s="164">
        <v>3</v>
      </c>
      <c r="X4" s="164">
        <v>29</v>
      </c>
      <c r="Y4" s="163">
        <v>6</v>
      </c>
      <c r="Z4" s="165">
        <v>212</v>
      </c>
      <c r="AA4" s="164">
        <v>2</v>
      </c>
      <c r="AB4" s="166">
        <v>4</v>
      </c>
      <c r="AC4" s="167">
        <f>Q4+S4+U4+W4+Y4+AA4</f>
        <v>38</v>
      </c>
      <c r="AD4" s="168">
        <f>R4+T4+V4+X4+Z4+AB4+1</f>
        <v>1340</v>
      </c>
      <c r="AE4" s="169">
        <v>657</v>
      </c>
      <c r="AF4" s="170">
        <v>683</v>
      </c>
    </row>
    <row r="5" spans="1:32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1.4925373134328358E-3</v>
      </c>
      <c r="N5" s="162">
        <v>5</v>
      </c>
      <c r="P5" s="172" t="s">
        <v>19</v>
      </c>
      <c r="Q5" s="59">
        <f>Q4/AC4</f>
        <v>0.5</v>
      </c>
      <c r="R5" s="59">
        <f>R4/AD4</f>
        <v>0.80522388059701488</v>
      </c>
      <c r="S5" s="60">
        <f>S4/AC4</f>
        <v>0.18421052631578946</v>
      </c>
      <c r="T5" s="60">
        <f>T4/AD4</f>
        <v>1.0447761194029851E-2</v>
      </c>
      <c r="U5" s="59">
        <f>U4/AC4</f>
        <v>2.6315789473684209E-2</v>
      </c>
      <c r="V5" s="59">
        <f>V4/AD4</f>
        <v>7.4626865671641792E-4</v>
      </c>
      <c r="W5" s="60">
        <f>W4/AC4</f>
        <v>7.8947368421052627E-2</v>
      </c>
      <c r="X5" s="60">
        <f>X4/AD4</f>
        <v>2.1641791044776121E-2</v>
      </c>
      <c r="Y5" s="59">
        <f>Y4/AC4</f>
        <v>0.15789473684210525</v>
      </c>
      <c r="Z5" s="59">
        <f>Z4/AD4</f>
        <v>0.15820895522388059</v>
      </c>
      <c r="AA5" s="60">
        <f>AA4/AC4</f>
        <v>5.2631578947368418E-2</v>
      </c>
      <c r="AB5" s="173">
        <f>AB4/AD4</f>
        <v>2.9850746268656717E-3</v>
      </c>
      <c r="AC5" s="174">
        <f>Q5+S5+U5+W5+Y5+AA5</f>
        <v>1</v>
      </c>
      <c r="AD5" s="175">
        <f>R5+T5+V5+X5+Z5+AB5</f>
        <v>0.99925373134328366</v>
      </c>
      <c r="AE5" s="63">
        <f>AE4/AD4</f>
        <v>0.49029850746268655</v>
      </c>
      <c r="AF5" s="64">
        <f>AF4/AD4</f>
        <v>0.50970149253731345</v>
      </c>
    </row>
    <row r="6" spans="1:32" ht="14.25" x14ac:dyDescent="0.15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2.2388059701492539E-3</v>
      </c>
      <c r="N6" s="162">
        <v>6</v>
      </c>
      <c r="P6" s="127"/>
      <c r="Q6" s="177"/>
      <c r="R6" s="178" t="s">
        <v>136</v>
      </c>
    </row>
    <row r="7" spans="1:32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1.4925373134328358E-3</v>
      </c>
      <c r="N7" s="162">
        <v>2</v>
      </c>
      <c r="Q7" s="177"/>
      <c r="R7" s="178" t="s">
        <v>116</v>
      </c>
    </row>
    <row r="8" spans="1:32" ht="14.25" x14ac:dyDescent="0.15">
      <c r="A8" s="179" t="s">
        <v>138</v>
      </c>
      <c r="B8" s="93">
        <v>118</v>
      </c>
      <c r="C8" s="73">
        <v>203</v>
      </c>
      <c r="D8" s="93">
        <v>120</v>
      </c>
      <c r="E8" s="73">
        <v>206</v>
      </c>
      <c r="F8" s="22">
        <f t="shared" si="0"/>
        <v>-2</v>
      </c>
      <c r="G8" s="33">
        <f t="shared" si="0"/>
        <v>-3</v>
      </c>
      <c r="H8" s="93">
        <v>102</v>
      </c>
      <c r="I8" s="73">
        <v>179</v>
      </c>
      <c r="J8" s="22">
        <f t="shared" si="1"/>
        <v>16</v>
      </c>
      <c r="K8" s="34">
        <f t="shared" si="1"/>
        <v>24</v>
      </c>
      <c r="L8" s="161">
        <f t="shared" si="2"/>
        <v>0.13407821229050279</v>
      </c>
      <c r="M8" s="35">
        <f t="shared" si="3"/>
        <v>0.15149253731343285</v>
      </c>
      <c r="N8" s="162">
        <v>5</v>
      </c>
      <c r="P8" s="127"/>
      <c r="Q8" s="177"/>
    </row>
    <row r="9" spans="1:32" ht="14.25" x14ac:dyDescent="0.15">
      <c r="A9" s="179" t="s">
        <v>139</v>
      </c>
      <c r="B9" s="22">
        <v>6</v>
      </c>
      <c r="C9" s="73">
        <v>6</v>
      </c>
      <c r="D9" s="22">
        <v>6</v>
      </c>
      <c r="E9" s="73">
        <v>6</v>
      </c>
      <c r="F9" s="22">
        <f t="shared" si="0"/>
        <v>0</v>
      </c>
      <c r="G9" s="33">
        <f t="shared" si="0"/>
        <v>0</v>
      </c>
      <c r="H9" s="22"/>
      <c r="I9" s="73"/>
      <c r="J9" s="22">
        <f t="shared" si="1"/>
        <v>6</v>
      </c>
      <c r="K9" s="34">
        <f t="shared" si="1"/>
        <v>6</v>
      </c>
      <c r="L9" s="161">
        <f t="shared" si="2"/>
        <v>0</v>
      </c>
      <c r="M9" s="35">
        <f t="shared" si="3"/>
        <v>4.4776119402985077E-3</v>
      </c>
      <c r="N9" s="162">
        <v>1</v>
      </c>
    </row>
    <row r="10" spans="1:32" ht="14.25" x14ac:dyDescent="0.15">
      <c r="A10" s="180" t="s">
        <v>140</v>
      </c>
      <c r="B10" s="93">
        <v>10</v>
      </c>
      <c r="C10" s="73">
        <v>22</v>
      </c>
      <c r="D10" s="93">
        <v>10</v>
      </c>
      <c r="E10" s="73">
        <v>22</v>
      </c>
      <c r="F10" s="22">
        <f t="shared" si="0"/>
        <v>0</v>
      </c>
      <c r="G10" s="33">
        <f t="shared" si="0"/>
        <v>0</v>
      </c>
      <c r="H10" s="93">
        <v>10</v>
      </c>
      <c r="I10" s="73">
        <v>20</v>
      </c>
      <c r="J10" s="22">
        <f t="shared" si="1"/>
        <v>0</v>
      </c>
      <c r="K10" s="34">
        <f t="shared" si="1"/>
        <v>2</v>
      </c>
      <c r="L10" s="161">
        <f t="shared" si="2"/>
        <v>0.1</v>
      </c>
      <c r="M10" s="35">
        <f t="shared" si="3"/>
        <v>1.6417910447761194E-2</v>
      </c>
      <c r="N10" s="162">
        <v>1</v>
      </c>
    </row>
    <row r="11" spans="1:32" ht="14.25" x14ac:dyDescent="0.15">
      <c r="A11" s="179" t="s">
        <v>141</v>
      </c>
      <c r="B11" s="93">
        <v>1</v>
      </c>
      <c r="C11" s="73">
        <v>1</v>
      </c>
      <c r="D11" s="93">
        <v>1</v>
      </c>
      <c r="E11" s="73">
        <v>1</v>
      </c>
      <c r="F11" s="22">
        <f t="shared" si="0"/>
        <v>0</v>
      </c>
      <c r="G11" s="33">
        <f t="shared" si="0"/>
        <v>0</v>
      </c>
      <c r="H11" s="93"/>
      <c r="I11" s="73"/>
      <c r="J11" s="22">
        <f t="shared" si="1"/>
        <v>1</v>
      </c>
      <c r="K11" s="34">
        <f t="shared" si="1"/>
        <v>1</v>
      </c>
      <c r="L11" s="161">
        <f t="shared" si="2"/>
        <v>0</v>
      </c>
      <c r="M11" s="35">
        <f t="shared" si="3"/>
        <v>7.4626865671641792E-4</v>
      </c>
      <c r="N11" s="162">
        <v>1</v>
      </c>
    </row>
    <row r="12" spans="1:32" ht="14.25" x14ac:dyDescent="0.15">
      <c r="A12" s="179" t="s">
        <v>142</v>
      </c>
      <c r="B12" s="22">
        <v>2</v>
      </c>
      <c r="C12" s="73">
        <v>2</v>
      </c>
      <c r="D12" s="22">
        <v>2</v>
      </c>
      <c r="E12" s="73">
        <v>2</v>
      </c>
      <c r="F12" s="22">
        <f t="shared" si="0"/>
        <v>0</v>
      </c>
      <c r="G12" s="36">
        <f t="shared" si="0"/>
        <v>0</v>
      </c>
      <c r="H12" s="22">
        <v>1</v>
      </c>
      <c r="I12" s="73">
        <v>3</v>
      </c>
      <c r="J12" s="22">
        <f t="shared" si="1"/>
        <v>1</v>
      </c>
      <c r="K12" s="34">
        <f t="shared" si="1"/>
        <v>-1</v>
      </c>
      <c r="L12" s="161">
        <f t="shared" si="2"/>
        <v>-0.33333333333333331</v>
      </c>
      <c r="M12" s="35">
        <f t="shared" si="3"/>
        <v>1.4925373134328358E-3</v>
      </c>
      <c r="N12" s="162">
        <v>4</v>
      </c>
    </row>
    <row r="13" spans="1:32" ht="14.25" x14ac:dyDescent="0.15">
      <c r="A13" s="179" t="s">
        <v>143</v>
      </c>
      <c r="B13" s="22">
        <v>4</v>
      </c>
      <c r="C13" s="73">
        <v>6</v>
      </c>
      <c r="D13" s="22">
        <v>4</v>
      </c>
      <c r="E13" s="73">
        <v>6</v>
      </c>
      <c r="F13" s="22">
        <f t="shared" si="0"/>
        <v>0</v>
      </c>
      <c r="G13" s="33">
        <f t="shared" si="0"/>
        <v>0</v>
      </c>
      <c r="H13" s="22">
        <v>2</v>
      </c>
      <c r="I13" s="73">
        <v>4</v>
      </c>
      <c r="J13" s="22">
        <f t="shared" si="1"/>
        <v>2</v>
      </c>
      <c r="K13" s="34">
        <f t="shared" si="1"/>
        <v>2</v>
      </c>
      <c r="L13" s="161">
        <f t="shared" si="2"/>
        <v>0.5</v>
      </c>
      <c r="M13" s="35">
        <f t="shared" si="3"/>
        <v>4.4776119402985077E-3</v>
      </c>
      <c r="N13" s="162">
        <v>1</v>
      </c>
    </row>
    <row r="14" spans="1:32" ht="14.25" x14ac:dyDescent="0.15">
      <c r="A14" s="179" t="s">
        <v>144</v>
      </c>
      <c r="B14" s="93">
        <v>188</v>
      </c>
      <c r="C14" s="73">
        <v>233</v>
      </c>
      <c r="D14" s="93">
        <v>189</v>
      </c>
      <c r="E14" s="73">
        <v>232</v>
      </c>
      <c r="F14" s="22">
        <f t="shared" si="0"/>
        <v>-1</v>
      </c>
      <c r="G14" s="33">
        <f t="shared" si="0"/>
        <v>1</v>
      </c>
      <c r="H14" s="93">
        <v>171</v>
      </c>
      <c r="I14" s="73">
        <v>213</v>
      </c>
      <c r="J14" s="22">
        <f t="shared" si="1"/>
        <v>17</v>
      </c>
      <c r="K14" s="34">
        <f t="shared" si="1"/>
        <v>20</v>
      </c>
      <c r="L14" s="161">
        <f t="shared" si="2"/>
        <v>9.3896713615023469E-2</v>
      </c>
      <c r="M14" s="35">
        <f t="shared" si="3"/>
        <v>0.17388059701492536</v>
      </c>
      <c r="N14" s="162">
        <v>1</v>
      </c>
    </row>
    <row r="15" spans="1:32" ht="14.25" x14ac:dyDescent="0.15">
      <c r="A15" s="179" t="s">
        <v>73</v>
      </c>
      <c r="B15" s="93">
        <v>118</v>
      </c>
      <c r="C15" s="73">
        <v>122</v>
      </c>
      <c r="D15" s="93">
        <v>119</v>
      </c>
      <c r="E15" s="73">
        <v>123</v>
      </c>
      <c r="F15" s="22">
        <f t="shared" si="0"/>
        <v>-1</v>
      </c>
      <c r="G15" s="33">
        <f t="shared" si="0"/>
        <v>-1</v>
      </c>
      <c r="H15" s="93">
        <v>127</v>
      </c>
      <c r="I15" s="73">
        <v>130</v>
      </c>
      <c r="J15" s="22">
        <f t="shared" si="1"/>
        <v>-9</v>
      </c>
      <c r="K15" s="34">
        <f t="shared" si="1"/>
        <v>-8</v>
      </c>
      <c r="L15" s="161">
        <f t="shared" si="2"/>
        <v>-6.1538461538461542E-2</v>
      </c>
      <c r="M15" s="35">
        <f t="shared" si="3"/>
        <v>9.1044776119402981E-2</v>
      </c>
      <c r="N15" s="162">
        <v>1</v>
      </c>
    </row>
    <row r="16" spans="1:32" ht="14.25" x14ac:dyDescent="0.15">
      <c r="A16" s="179" t="s">
        <v>145</v>
      </c>
      <c r="B16" s="93"/>
      <c r="C16" s="73"/>
      <c r="D16" s="93"/>
      <c r="E16" s="73"/>
      <c r="F16" s="22">
        <f t="shared" si="0"/>
        <v>0</v>
      </c>
      <c r="G16" s="33">
        <f t="shared" si="0"/>
        <v>0</v>
      </c>
      <c r="H16" s="93"/>
      <c r="I16" s="73"/>
      <c r="J16" s="22">
        <f t="shared" si="1"/>
        <v>0</v>
      </c>
      <c r="K16" s="34">
        <f t="shared" si="1"/>
        <v>0</v>
      </c>
      <c r="L16" s="161">
        <f t="shared" si="2"/>
        <v>0</v>
      </c>
      <c r="M16" s="35">
        <f t="shared" si="3"/>
        <v>0</v>
      </c>
      <c r="N16" s="162">
        <v>5</v>
      </c>
    </row>
    <row r="17" spans="1:14" ht="14.25" x14ac:dyDescent="0.15">
      <c r="A17" s="181" t="s">
        <v>146</v>
      </c>
      <c r="B17" s="93">
        <v>1</v>
      </c>
      <c r="C17" s="73">
        <v>1</v>
      </c>
      <c r="D17" s="93">
        <v>1</v>
      </c>
      <c r="E17" s="73">
        <v>1</v>
      </c>
      <c r="F17" s="22">
        <f t="shared" si="0"/>
        <v>0</v>
      </c>
      <c r="G17" s="33">
        <f t="shared" si="0"/>
        <v>0</v>
      </c>
      <c r="H17" s="93">
        <v>1</v>
      </c>
      <c r="I17" s="73">
        <v>1</v>
      </c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7.4626865671641792E-4</v>
      </c>
      <c r="N17" s="162">
        <v>2</v>
      </c>
    </row>
    <row r="18" spans="1:14" ht="14.25" x14ac:dyDescent="0.15">
      <c r="A18" s="179" t="s">
        <v>147</v>
      </c>
      <c r="B18" s="93">
        <v>2</v>
      </c>
      <c r="C18" s="109">
        <v>2</v>
      </c>
      <c r="D18" s="93">
        <v>2</v>
      </c>
      <c r="E18" s="109">
        <v>2</v>
      </c>
      <c r="F18" s="93">
        <f t="shared" si="0"/>
        <v>0</v>
      </c>
      <c r="G18" s="105">
        <f t="shared" si="0"/>
        <v>0</v>
      </c>
      <c r="H18" s="93">
        <v>2</v>
      </c>
      <c r="I18" s="109">
        <v>2</v>
      </c>
      <c r="J18" s="93">
        <v>0</v>
      </c>
      <c r="K18" s="106">
        <v>0</v>
      </c>
      <c r="L18" s="161">
        <f t="shared" si="2"/>
        <v>0</v>
      </c>
      <c r="M18" s="108">
        <f t="shared" si="3"/>
        <v>1.4925373134328358E-3</v>
      </c>
      <c r="N18" s="162">
        <v>2</v>
      </c>
    </row>
    <row r="19" spans="1:14" ht="14.25" x14ac:dyDescent="0.15">
      <c r="A19" s="179" t="s">
        <v>148</v>
      </c>
      <c r="B19" s="93"/>
      <c r="C19" s="73"/>
      <c r="D19" s="93"/>
      <c r="E19" s="73"/>
      <c r="F19" s="22">
        <f t="shared" si="0"/>
        <v>0</v>
      </c>
      <c r="G19" s="33">
        <f t="shared" si="0"/>
        <v>0</v>
      </c>
      <c r="H19" s="93">
        <v>2</v>
      </c>
      <c r="I19" s="73">
        <v>2</v>
      </c>
      <c r="J19" s="22">
        <f t="shared" ref="J19:K29" si="4">B19-H19</f>
        <v>-2</v>
      </c>
      <c r="K19" s="34">
        <f t="shared" si="4"/>
        <v>-2</v>
      </c>
      <c r="L19" s="161">
        <f t="shared" si="2"/>
        <v>-1</v>
      </c>
      <c r="M19" s="35">
        <f t="shared" si="3"/>
        <v>0</v>
      </c>
      <c r="N19" s="162">
        <v>2</v>
      </c>
    </row>
    <row r="20" spans="1:14" ht="14.25" x14ac:dyDescent="0.15">
      <c r="A20" s="179" t="s">
        <v>149</v>
      </c>
      <c r="B20" s="93">
        <v>1</v>
      </c>
      <c r="C20" s="73">
        <v>1</v>
      </c>
      <c r="D20" s="93">
        <v>1</v>
      </c>
      <c r="E20" s="73">
        <v>1</v>
      </c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si="4"/>
        <v>0</v>
      </c>
      <c r="K20" s="34">
        <f t="shared" si="4"/>
        <v>0</v>
      </c>
      <c r="L20" s="161">
        <f t="shared" si="2"/>
        <v>0</v>
      </c>
      <c r="M20" s="35">
        <f t="shared" si="3"/>
        <v>7.4626865671641792E-4</v>
      </c>
      <c r="N20" s="162">
        <v>3</v>
      </c>
    </row>
    <row r="21" spans="1:14" ht="14.25" x14ac:dyDescent="0.15">
      <c r="A21" s="179" t="s">
        <v>150</v>
      </c>
      <c r="B21" s="93">
        <v>8</v>
      </c>
      <c r="C21" s="73">
        <v>8</v>
      </c>
      <c r="D21" s="93">
        <v>8</v>
      </c>
      <c r="E21" s="73">
        <v>8</v>
      </c>
      <c r="F21" s="37">
        <f t="shared" si="0"/>
        <v>0</v>
      </c>
      <c r="G21" s="33">
        <f t="shared" si="0"/>
        <v>0</v>
      </c>
      <c r="H21" s="93">
        <v>7</v>
      </c>
      <c r="I21" s="73">
        <v>8</v>
      </c>
      <c r="J21" s="37">
        <f t="shared" si="4"/>
        <v>1</v>
      </c>
      <c r="K21" s="38">
        <f t="shared" si="4"/>
        <v>0</v>
      </c>
      <c r="L21" s="161">
        <f t="shared" si="2"/>
        <v>0</v>
      </c>
      <c r="M21" s="39">
        <f t="shared" si="3"/>
        <v>5.9701492537313433E-3</v>
      </c>
      <c r="N21" s="162">
        <v>1</v>
      </c>
    </row>
    <row r="22" spans="1:14" ht="14.25" x14ac:dyDescent="0.15">
      <c r="A22" s="181" t="s">
        <v>151</v>
      </c>
      <c r="B22" s="22">
        <v>48</v>
      </c>
      <c r="C22" s="73">
        <v>48</v>
      </c>
      <c r="D22" s="22">
        <v>50</v>
      </c>
      <c r="E22" s="73">
        <v>50</v>
      </c>
      <c r="F22" s="37">
        <f t="shared" si="0"/>
        <v>-2</v>
      </c>
      <c r="G22" s="40">
        <f t="shared" si="0"/>
        <v>-2</v>
      </c>
      <c r="H22" s="22">
        <v>31</v>
      </c>
      <c r="I22" s="73">
        <v>31</v>
      </c>
      <c r="J22" s="37">
        <f t="shared" si="4"/>
        <v>17</v>
      </c>
      <c r="K22" s="38">
        <f t="shared" si="4"/>
        <v>17</v>
      </c>
      <c r="L22" s="161">
        <f t="shared" si="2"/>
        <v>0.54838709677419351</v>
      </c>
      <c r="M22" s="39">
        <f t="shared" si="3"/>
        <v>3.5820895522388062E-2</v>
      </c>
      <c r="N22" s="162">
        <v>1</v>
      </c>
    </row>
    <row r="23" spans="1:14" ht="14.25" x14ac:dyDescent="0.15">
      <c r="A23" s="179" t="s">
        <v>152</v>
      </c>
      <c r="B23" s="22">
        <v>1</v>
      </c>
      <c r="C23" s="73">
        <v>1</v>
      </c>
      <c r="D23" s="22">
        <v>1</v>
      </c>
      <c r="E23" s="73">
        <v>1</v>
      </c>
      <c r="F23" s="22">
        <f t="shared" si="0"/>
        <v>0</v>
      </c>
      <c r="G23" s="33">
        <f t="shared" si="0"/>
        <v>0</v>
      </c>
      <c r="H23" s="22">
        <v>1</v>
      </c>
      <c r="I23" s="73">
        <v>1</v>
      </c>
      <c r="J23" s="22">
        <f t="shared" si="4"/>
        <v>0</v>
      </c>
      <c r="K23" s="34">
        <f t="shared" si="4"/>
        <v>0</v>
      </c>
      <c r="L23" s="161">
        <f t="shared" si="2"/>
        <v>0</v>
      </c>
      <c r="M23" s="35">
        <f t="shared" si="3"/>
        <v>7.4626865671641792E-4</v>
      </c>
      <c r="N23" s="162">
        <v>1</v>
      </c>
    </row>
    <row r="24" spans="1:14" ht="14.25" x14ac:dyDescent="0.15">
      <c r="A24" s="179" t="s">
        <v>153</v>
      </c>
      <c r="B24" s="93"/>
      <c r="C24" s="73"/>
      <c r="D24" s="93"/>
      <c r="E24" s="73"/>
      <c r="F24" s="22">
        <f t="shared" si="0"/>
        <v>0</v>
      </c>
      <c r="G24" s="33">
        <f t="shared" si="0"/>
        <v>0</v>
      </c>
      <c r="H24" s="93"/>
      <c r="I24" s="73"/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0</v>
      </c>
      <c r="N24" s="162">
        <v>2</v>
      </c>
    </row>
    <row r="25" spans="1:14" ht="14.25" x14ac:dyDescent="0.15">
      <c r="A25" s="179" t="s">
        <v>68</v>
      </c>
      <c r="B25" s="93">
        <v>1</v>
      </c>
      <c r="C25" s="73">
        <v>1</v>
      </c>
      <c r="D25" s="93">
        <v>1</v>
      </c>
      <c r="E25" s="73">
        <v>1</v>
      </c>
      <c r="F25" s="22">
        <f t="shared" si="0"/>
        <v>0</v>
      </c>
      <c r="G25" s="33">
        <f t="shared" si="0"/>
        <v>0</v>
      </c>
      <c r="H25" s="93">
        <v>1</v>
      </c>
      <c r="I25" s="73">
        <v>1</v>
      </c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7.4626865671641792E-4</v>
      </c>
      <c r="N25" s="162">
        <v>4</v>
      </c>
    </row>
    <row r="26" spans="1:14" ht="14.25" x14ac:dyDescent="0.15">
      <c r="A26" s="179" t="s">
        <v>154</v>
      </c>
      <c r="B26" s="22">
        <v>6</v>
      </c>
      <c r="C26" s="73">
        <v>6</v>
      </c>
      <c r="D26" s="22">
        <v>6</v>
      </c>
      <c r="E26" s="73">
        <v>6</v>
      </c>
      <c r="F26" s="22">
        <f t="shared" si="0"/>
        <v>0</v>
      </c>
      <c r="G26" s="33">
        <f t="shared" si="0"/>
        <v>0</v>
      </c>
      <c r="H26" s="22">
        <v>7</v>
      </c>
      <c r="I26" s="73">
        <v>7</v>
      </c>
      <c r="J26" s="22">
        <f t="shared" si="4"/>
        <v>-1</v>
      </c>
      <c r="K26" s="34">
        <f t="shared" si="4"/>
        <v>-1</v>
      </c>
      <c r="L26" s="161">
        <f t="shared" si="2"/>
        <v>-0.14285714285714285</v>
      </c>
      <c r="M26" s="35">
        <f t="shared" si="3"/>
        <v>4.4776119402985077E-3</v>
      </c>
      <c r="N26" s="162">
        <v>1</v>
      </c>
    </row>
    <row r="27" spans="1:14" ht="14.25" x14ac:dyDescent="0.15">
      <c r="A27" s="179" t="s">
        <v>155</v>
      </c>
      <c r="B27" s="93">
        <v>104</v>
      </c>
      <c r="C27" s="109">
        <v>114</v>
      </c>
      <c r="D27" s="93">
        <v>106</v>
      </c>
      <c r="E27" s="109">
        <v>116</v>
      </c>
      <c r="F27" s="93">
        <f t="shared" si="0"/>
        <v>-2</v>
      </c>
      <c r="G27" s="105">
        <f t="shared" si="0"/>
        <v>-2</v>
      </c>
      <c r="H27" s="93">
        <v>108</v>
      </c>
      <c r="I27" s="109">
        <v>119</v>
      </c>
      <c r="J27" s="93">
        <f t="shared" si="4"/>
        <v>-4</v>
      </c>
      <c r="K27" s="106">
        <f t="shared" si="4"/>
        <v>-5</v>
      </c>
      <c r="L27" s="161">
        <f t="shared" si="2"/>
        <v>-4.2016806722689079E-2</v>
      </c>
      <c r="M27" s="108">
        <f t="shared" si="3"/>
        <v>8.5074626865671646E-2</v>
      </c>
      <c r="N27" s="162">
        <v>1</v>
      </c>
    </row>
    <row r="28" spans="1:14" ht="14.25" x14ac:dyDescent="0.15">
      <c r="A28" s="179" t="s">
        <v>156</v>
      </c>
      <c r="B28" s="22">
        <v>5</v>
      </c>
      <c r="C28" s="73">
        <v>5</v>
      </c>
      <c r="D28" s="22">
        <v>5</v>
      </c>
      <c r="E28" s="73">
        <v>5</v>
      </c>
      <c r="F28" s="22">
        <f t="shared" si="0"/>
        <v>0</v>
      </c>
      <c r="G28" s="33">
        <f t="shared" si="0"/>
        <v>0</v>
      </c>
      <c r="H28" s="22">
        <v>6</v>
      </c>
      <c r="I28" s="73">
        <v>6</v>
      </c>
      <c r="J28" s="22">
        <f t="shared" si="4"/>
        <v>-1</v>
      </c>
      <c r="K28" s="34">
        <f t="shared" si="4"/>
        <v>-1</v>
      </c>
      <c r="L28" s="161">
        <f t="shared" si="2"/>
        <v>-0.16666666666666666</v>
      </c>
      <c r="M28" s="35">
        <f t="shared" si="3"/>
        <v>3.7313432835820895E-3</v>
      </c>
      <c r="N28" s="162">
        <v>1</v>
      </c>
    </row>
    <row r="29" spans="1:14" ht="14.25" x14ac:dyDescent="0.15">
      <c r="A29" s="179" t="s">
        <v>157</v>
      </c>
      <c r="B29" s="22">
        <v>1</v>
      </c>
      <c r="C29" s="73">
        <v>1</v>
      </c>
      <c r="D29" s="22">
        <v>1</v>
      </c>
      <c r="E29" s="73">
        <v>1</v>
      </c>
      <c r="F29" s="22">
        <f t="shared" si="0"/>
        <v>0</v>
      </c>
      <c r="G29" s="33">
        <f t="shared" si="0"/>
        <v>0</v>
      </c>
      <c r="H29" s="22"/>
      <c r="I29" s="73"/>
      <c r="J29" s="22">
        <f t="shared" si="4"/>
        <v>1</v>
      </c>
      <c r="K29" s="34">
        <f t="shared" si="4"/>
        <v>1</v>
      </c>
      <c r="L29" s="161">
        <f t="shared" si="2"/>
        <v>0</v>
      </c>
      <c r="M29" s="35">
        <f t="shared" si="3"/>
        <v>7.4626865671641792E-4</v>
      </c>
      <c r="N29" s="162">
        <v>5</v>
      </c>
    </row>
    <row r="30" spans="1:14" ht="14.25" x14ac:dyDescent="0.15">
      <c r="A30" s="179" t="s">
        <v>158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/>
      <c r="I30" s="73"/>
      <c r="J30" s="37">
        <v>0</v>
      </c>
      <c r="K30" s="38">
        <v>0</v>
      </c>
      <c r="L30" s="161">
        <f t="shared" si="2"/>
        <v>0</v>
      </c>
      <c r="M30" s="39">
        <f t="shared" si="3"/>
        <v>0</v>
      </c>
      <c r="N30" s="162">
        <v>1</v>
      </c>
    </row>
    <row r="31" spans="1:14" ht="14.25" x14ac:dyDescent="0.15">
      <c r="A31" s="179" t="s">
        <v>159</v>
      </c>
      <c r="B31" s="93">
        <v>5</v>
      </c>
      <c r="C31" s="73">
        <v>12</v>
      </c>
      <c r="D31" s="93">
        <v>5</v>
      </c>
      <c r="E31" s="73">
        <v>12</v>
      </c>
      <c r="F31" s="22">
        <f t="shared" si="0"/>
        <v>0</v>
      </c>
      <c r="G31" s="33">
        <f t="shared" si="0"/>
        <v>0</v>
      </c>
      <c r="H31" s="93">
        <v>3</v>
      </c>
      <c r="I31" s="73">
        <v>8</v>
      </c>
      <c r="J31" s="22">
        <f t="shared" ref="J31:K54" si="5">B31-H31</f>
        <v>2</v>
      </c>
      <c r="K31" s="34">
        <f t="shared" si="5"/>
        <v>4</v>
      </c>
      <c r="L31" s="161">
        <f t="shared" si="2"/>
        <v>0.5</v>
      </c>
      <c r="M31" s="35">
        <f t="shared" si="3"/>
        <v>8.9552238805970154E-3</v>
      </c>
      <c r="N31" s="162">
        <v>1</v>
      </c>
    </row>
    <row r="32" spans="1:14" ht="14.25" x14ac:dyDescent="0.15">
      <c r="A32" s="180" t="s">
        <v>160</v>
      </c>
      <c r="B32" s="93">
        <v>1</v>
      </c>
      <c r="C32" s="73">
        <v>1</v>
      </c>
      <c r="D32" s="93">
        <v>1</v>
      </c>
      <c r="E32" s="73">
        <v>1</v>
      </c>
      <c r="F32" s="22">
        <f t="shared" si="0"/>
        <v>0</v>
      </c>
      <c r="G32" s="41">
        <f t="shared" si="0"/>
        <v>0</v>
      </c>
      <c r="H32" s="93">
        <v>1</v>
      </c>
      <c r="I32" s="73">
        <v>1</v>
      </c>
      <c r="J32" s="22">
        <f t="shared" si="5"/>
        <v>0</v>
      </c>
      <c r="K32" s="34">
        <f t="shared" si="5"/>
        <v>0</v>
      </c>
      <c r="L32" s="161">
        <f t="shared" si="2"/>
        <v>0</v>
      </c>
      <c r="M32" s="35">
        <f t="shared" si="3"/>
        <v>7.4626865671641792E-4</v>
      </c>
      <c r="N32" s="162">
        <v>6</v>
      </c>
    </row>
    <row r="33" spans="1:14" ht="14.25" x14ac:dyDescent="0.15">
      <c r="A33" s="181" t="s">
        <v>161</v>
      </c>
      <c r="B33" s="93"/>
      <c r="C33" s="73"/>
      <c r="D33" s="93"/>
      <c r="E33" s="73"/>
      <c r="F33" s="22">
        <f t="shared" ref="F33:G54" si="6">B33-D33</f>
        <v>0</v>
      </c>
      <c r="G33" s="36">
        <f t="shared" si="6"/>
        <v>0</v>
      </c>
      <c r="H33" s="93"/>
      <c r="I33" s="73"/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0</v>
      </c>
      <c r="N33" s="162">
        <v>5</v>
      </c>
    </row>
    <row r="34" spans="1:14" ht="14.25" x14ac:dyDescent="0.15">
      <c r="A34" s="179" t="s">
        <v>162</v>
      </c>
      <c r="B34" s="93">
        <v>21</v>
      </c>
      <c r="C34" s="73">
        <v>31</v>
      </c>
      <c r="D34" s="93">
        <v>21</v>
      </c>
      <c r="E34" s="73">
        <v>31</v>
      </c>
      <c r="F34" s="22">
        <f t="shared" si="6"/>
        <v>0</v>
      </c>
      <c r="G34" s="36">
        <f t="shared" si="6"/>
        <v>0</v>
      </c>
      <c r="H34" s="93">
        <v>17</v>
      </c>
      <c r="I34" s="73">
        <v>23</v>
      </c>
      <c r="J34" s="22">
        <f t="shared" si="5"/>
        <v>4</v>
      </c>
      <c r="K34" s="34">
        <f t="shared" si="5"/>
        <v>8</v>
      </c>
      <c r="L34" s="161">
        <f t="shared" si="2"/>
        <v>0.34782608695652173</v>
      </c>
      <c r="M34" s="35">
        <f t="shared" si="3"/>
        <v>2.3134328358208955E-2</v>
      </c>
      <c r="N34" s="162">
        <v>1</v>
      </c>
    </row>
    <row r="35" spans="1:14" ht="14.25" x14ac:dyDescent="0.15">
      <c r="A35" s="179" t="s">
        <v>163</v>
      </c>
      <c r="B35" s="93">
        <v>0</v>
      </c>
      <c r="C35" s="73">
        <v>4</v>
      </c>
      <c r="D35" s="93">
        <v>0</v>
      </c>
      <c r="E35" s="73">
        <v>4</v>
      </c>
      <c r="F35" s="22">
        <f t="shared" si="6"/>
        <v>0</v>
      </c>
      <c r="G35" s="36">
        <f t="shared" si="6"/>
        <v>0</v>
      </c>
      <c r="H35" s="93">
        <v>0</v>
      </c>
      <c r="I35" s="73">
        <v>4</v>
      </c>
      <c r="J35" s="22">
        <f t="shared" si="5"/>
        <v>0</v>
      </c>
      <c r="K35" s="34">
        <f t="shared" si="5"/>
        <v>0</v>
      </c>
      <c r="L35" s="161">
        <f t="shared" si="2"/>
        <v>0</v>
      </c>
      <c r="M35" s="35">
        <f t="shared" si="3"/>
        <v>2.9850746268656717E-3</v>
      </c>
      <c r="N35" s="162">
        <v>5</v>
      </c>
    </row>
    <row r="36" spans="1:14" ht="14.25" x14ac:dyDescent="0.15">
      <c r="A36" s="179" t="s">
        <v>164</v>
      </c>
      <c r="B36" s="22">
        <v>1</v>
      </c>
      <c r="C36" s="73">
        <v>1</v>
      </c>
      <c r="D36" s="22">
        <v>1</v>
      </c>
      <c r="E36" s="73">
        <v>1</v>
      </c>
      <c r="F36" s="22">
        <f t="shared" si="6"/>
        <v>0</v>
      </c>
      <c r="G36" s="36">
        <f t="shared" si="6"/>
        <v>0</v>
      </c>
      <c r="H36" s="22">
        <v>1</v>
      </c>
      <c r="I36" s="73">
        <v>1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ref="M36:M54" si="7">C36/$C$54</f>
        <v>7.4626865671641792E-4</v>
      </c>
      <c r="N36" s="162">
        <v>5</v>
      </c>
    </row>
    <row r="37" spans="1:14" ht="14.25" x14ac:dyDescent="0.15">
      <c r="A37" s="182" t="s">
        <v>165</v>
      </c>
      <c r="B37" s="93">
        <v>265</v>
      </c>
      <c r="C37" s="72">
        <v>316</v>
      </c>
      <c r="D37" s="93">
        <v>265</v>
      </c>
      <c r="E37" s="72">
        <v>316</v>
      </c>
      <c r="F37" s="22">
        <f t="shared" si="6"/>
        <v>0</v>
      </c>
      <c r="G37" s="36">
        <f t="shared" si="6"/>
        <v>0</v>
      </c>
      <c r="H37" s="93">
        <v>259</v>
      </c>
      <c r="I37" s="72">
        <v>307</v>
      </c>
      <c r="J37" s="22">
        <f t="shared" si="5"/>
        <v>6</v>
      </c>
      <c r="K37" s="34">
        <f t="shared" si="5"/>
        <v>9</v>
      </c>
      <c r="L37" s="161">
        <f t="shared" si="2"/>
        <v>2.9315960912052116E-2</v>
      </c>
      <c r="M37" s="35">
        <f t="shared" si="7"/>
        <v>0.23582089552238805</v>
      </c>
      <c r="N37" s="162">
        <v>1</v>
      </c>
    </row>
    <row r="38" spans="1:14" ht="14.25" x14ac:dyDescent="0.15">
      <c r="A38" s="179" t="s">
        <v>166</v>
      </c>
      <c r="B38" s="22"/>
      <c r="C38" s="73"/>
      <c r="D38" s="22"/>
      <c r="E38" s="73"/>
      <c r="F38" s="22">
        <f t="shared" si="6"/>
        <v>0</v>
      </c>
      <c r="G38" s="36">
        <f t="shared" si="6"/>
        <v>0</v>
      </c>
      <c r="H38" s="22"/>
      <c r="I38" s="73"/>
      <c r="J38" s="22">
        <f t="shared" si="5"/>
        <v>0</v>
      </c>
      <c r="K38" s="34">
        <f t="shared" si="5"/>
        <v>0</v>
      </c>
      <c r="L38" s="161">
        <f t="shared" si="2"/>
        <v>0</v>
      </c>
      <c r="M38" s="35">
        <f t="shared" si="7"/>
        <v>0</v>
      </c>
      <c r="N38" s="162">
        <v>2</v>
      </c>
    </row>
    <row r="39" spans="1:14" ht="14.25" x14ac:dyDescent="0.15">
      <c r="A39" s="183" t="s">
        <v>167</v>
      </c>
      <c r="B39" s="93">
        <v>1</v>
      </c>
      <c r="C39" s="73">
        <v>1</v>
      </c>
      <c r="D39" s="93">
        <v>1</v>
      </c>
      <c r="E39" s="73">
        <v>1</v>
      </c>
      <c r="F39" s="22">
        <f t="shared" si="6"/>
        <v>0</v>
      </c>
      <c r="G39" s="36">
        <f t="shared" si="6"/>
        <v>0</v>
      </c>
      <c r="H39" s="93">
        <v>1</v>
      </c>
      <c r="I39" s="73">
        <v>1</v>
      </c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7"/>
        <v>7.4626865671641792E-4</v>
      </c>
      <c r="N39" s="162">
        <v>2</v>
      </c>
    </row>
    <row r="40" spans="1:14" ht="14.25" x14ac:dyDescent="0.15">
      <c r="A40" s="183" t="s">
        <v>168</v>
      </c>
      <c r="B40" s="93"/>
      <c r="C40" s="73"/>
      <c r="D40" s="93"/>
      <c r="E40" s="73"/>
      <c r="F40" s="22">
        <f t="shared" si="6"/>
        <v>0</v>
      </c>
      <c r="G40" s="36">
        <f t="shared" si="6"/>
        <v>0</v>
      </c>
      <c r="H40" s="93"/>
      <c r="I40" s="73"/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7"/>
        <v>0</v>
      </c>
      <c r="N40" s="162">
        <v>2</v>
      </c>
    </row>
    <row r="41" spans="1:14" ht="14.25" x14ac:dyDescent="0.15">
      <c r="A41" s="183" t="s">
        <v>72</v>
      </c>
      <c r="B41" s="22">
        <v>1</v>
      </c>
      <c r="C41" s="73">
        <v>1</v>
      </c>
      <c r="D41" s="22">
        <v>1</v>
      </c>
      <c r="E41" s="73">
        <v>1</v>
      </c>
      <c r="F41" s="22">
        <f t="shared" si="6"/>
        <v>0</v>
      </c>
      <c r="G41" s="36">
        <f t="shared" si="6"/>
        <v>0</v>
      </c>
      <c r="H41" s="22"/>
      <c r="I41" s="73"/>
      <c r="J41" s="22">
        <f t="shared" si="5"/>
        <v>1</v>
      </c>
      <c r="K41" s="34">
        <f t="shared" si="5"/>
        <v>1</v>
      </c>
      <c r="L41" s="161">
        <f t="shared" si="2"/>
        <v>0</v>
      </c>
      <c r="M41" s="35">
        <f t="shared" si="7"/>
        <v>7.4626865671641792E-4</v>
      </c>
      <c r="N41" s="162">
        <v>2</v>
      </c>
    </row>
    <row r="42" spans="1:14" ht="14.25" x14ac:dyDescent="0.15">
      <c r="A42" s="181" t="s">
        <v>169</v>
      </c>
      <c r="B42" s="93">
        <v>1</v>
      </c>
      <c r="C42" s="72">
        <v>1</v>
      </c>
      <c r="D42" s="93">
        <v>1</v>
      </c>
      <c r="E42" s="72">
        <v>1</v>
      </c>
      <c r="F42" s="22">
        <f t="shared" si="6"/>
        <v>0</v>
      </c>
      <c r="G42" s="33">
        <f t="shared" si="6"/>
        <v>0</v>
      </c>
      <c r="H42" s="93">
        <v>1</v>
      </c>
      <c r="I42" s="72">
        <v>1</v>
      </c>
      <c r="J42" s="22">
        <f t="shared" si="5"/>
        <v>0</v>
      </c>
      <c r="K42" s="34">
        <f t="shared" si="5"/>
        <v>0</v>
      </c>
      <c r="L42" s="161">
        <f t="shared" si="2"/>
        <v>0</v>
      </c>
      <c r="M42" s="35">
        <f t="shared" si="7"/>
        <v>7.4626865671641792E-4</v>
      </c>
      <c r="N42" s="162">
        <v>2</v>
      </c>
    </row>
    <row r="43" spans="1:14" ht="14.25" x14ac:dyDescent="0.15">
      <c r="A43" s="179" t="s">
        <v>170</v>
      </c>
      <c r="B43" s="22"/>
      <c r="C43" s="72"/>
      <c r="D43" s="22"/>
      <c r="E43" s="72"/>
      <c r="F43" s="22">
        <f t="shared" si="6"/>
        <v>0</v>
      </c>
      <c r="G43" s="33">
        <f t="shared" si="6"/>
        <v>0</v>
      </c>
      <c r="H43" s="22"/>
      <c r="I43" s="72"/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7"/>
        <v>0</v>
      </c>
      <c r="N43" s="162">
        <v>2</v>
      </c>
    </row>
    <row r="44" spans="1:14" ht="14.25" x14ac:dyDescent="0.15">
      <c r="A44" s="181" t="s">
        <v>171</v>
      </c>
      <c r="B44" s="22"/>
      <c r="C44" s="72"/>
      <c r="D44" s="22"/>
      <c r="E44" s="72"/>
      <c r="F44" s="77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7"/>
        <v>0</v>
      </c>
      <c r="N44" s="162">
        <v>1</v>
      </c>
    </row>
    <row r="45" spans="1:14" ht="14.25" x14ac:dyDescent="0.15">
      <c r="A45" s="179" t="s">
        <v>172</v>
      </c>
      <c r="B45" s="22">
        <v>23</v>
      </c>
      <c r="C45" s="72">
        <v>24</v>
      </c>
      <c r="D45" s="22">
        <v>23</v>
      </c>
      <c r="E45" s="72">
        <v>24</v>
      </c>
      <c r="F45" s="77">
        <f t="shared" si="6"/>
        <v>0</v>
      </c>
      <c r="G45" s="33">
        <f t="shared" si="6"/>
        <v>0</v>
      </c>
      <c r="H45" s="22">
        <v>19</v>
      </c>
      <c r="I45" s="72">
        <v>19</v>
      </c>
      <c r="J45" s="22">
        <f t="shared" si="5"/>
        <v>4</v>
      </c>
      <c r="K45" s="34">
        <f t="shared" si="5"/>
        <v>5</v>
      </c>
      <c r="L45" s="161">
        <f t="shared" si="2"/>
        <v>0.26315789473684209</v>
      </c>
      <c r="M45" s="35">
        <f t="shared" si="7"/>
        <v>1.7910447761194031E-2</v>
      </c>
      <c r="N45" s="162">
        <v>1</v>
      </c>
    </row>
    <row r="46" spans="1:14" ht="14.25" x14ac:dyDescent="0.15">
      <c r="A46" s="184" t="s">
        <v>173</v>
      </c>
      <c r="B46" s="22"/>
      <c r="C46" s="72"/>
      <c r="D46" s="22"/>
      <c r="E46" s="72"/>
      <c r="F46" s="79">
        <f t="shared" si="6"/>
        <v>0</v>
      </c>
      <c r="G46" s="30">
        <f t="shared" si="6"/>
        <v>0</v>
      </c>
      <c r="H46" s="22">
        <v>1</v>
      </c>
      <c r="I46" s="72">
        <v>1</v>
      </c>
      <c r="J46" s="22">
        <f t="shared" si="5"/>
        <v>-1</v>
      </c>
      <c r="K46" s="34">
        <f t="shared" si="5"/>
        <v>-1</v>
      </c>
      <c r="L46" s="161">
        <f t="shared" si="2"/>
        <v>-1</v>
      </c>
      <c r="M46" s="35">
        <f t="shared" si="7"/>
        <v>0</v>
      </c>
      <c r="N46" s="162">
        <v>3</v>
      </c>
    </row>
    <row r="47" spans="1:14" ht="14.25" x14ac:dyDescent="0.15">
      <c r="A47" s="179" t="s">
        <v>174</v>
      </c>
      <c r="B47" s="22">
        <v>6</v>
      </c>
      <c r="C47" s="73">
        <v>6</v>
      </c>
      <c r="D47" s="22">
        <v>6</v>
      </c>
      <c r="E47" s="73">
        <v>6</v>
      </c>
      <c r="F47" s="77">
        <f t="shared" si="6"/>
        <v>0</v>
      </c>
      <c r="G47" s="33">
        <f t="shared" si="6"/>
        <v>0</v>
      </c>
      <c r="H47" s="22">
        <v>4</v>
      </c>
      <c r="I47" s="73">
        <v>4</v>
      </c>
      <c r="J47" s="21">
        <f t="shared" si="5"/>
        <v>2</v>
      </c>
      <c r="K47" s="34">
        <f t="shared" si="5"/>
        <v>2</v>
      </c>
      <c r="L47" s="161">
        <f t="shared" si="2"/>
        <v>0.5</v>
      </c>
      <c r="M47" s="35">
        <f t="shared" si="7"/>
        <v>4.4776119402985077E-3</v>
      </c>
      <c r="N47" s="162">
        <v>2</v>
      </c>
    </row>
    <row r="48" spans="1:14" ht="14.25" x14ac:dyDescent="0.15">
      <c r="A48" s="179" t="s">
        <v>175</v>
      </c>
      <c r="B48" s="22">
        <v>20</v>
      </c>
      <c r="C48" s="73">
        <v>26</v>
      </c>
      <c r="D48" s="22">
        <v>20</v>
      </c>
      <c r="E48" s="73">
        <v>26</v>
      </c>
      <c r="F48" s="77">
        <f t="shared" si="6"/>
        <v>0</v>
      </c>
      <c r="G48" s="33">
        <f t="shared" si="6"/>
        <v>0</v>
      </c>
      <c r="H48" s="185">
        <v>21</v>
      </c>
      <c r="I48" s="73">
        <v>27</v>
      </c>
      <c r="J48" s="21">
        <f t="shared" si="5"/>
        <v>-1</v>
      </c>
      <c r="K48" s="34">
        <f t="shared" si="5"/>
        <v>-1</v>
      </c>
      <c r="L48" s="161">
        <f t="shared" si="2"/>
        <v>-3.7037037037037035E-2</v>
      </c>
      <c r="M48" s="35">
        <f t="shared" si="7"/>
        <v>1.9402985074626865E-2</v>
      </c>
      <c r="N48" s="162">
        <v>4</v>
      </c>
    </row>
    <row r="49" spans="1:14" ht="14.25" x14ac:dyDescent="0.15">
      <c r="A49" s="179" t="s">
        <v>176</v>
      </c>
      <c r="B49" s="22"/>
      <c r="C49" s="73"/>
      <c r="D49" s="22"/>
      <c r="E49" s="73"/>
      <c r="F49" s="77">
        <f t="shared" si="6"/>
        <v>0</v>
      </c>
      <c r="G49" s="33">
        <f t="shared" si="6"/>
        <v>0</v>
      </c>
      <c r="H49" s="186"/>
      <c r="I49" s="73"/>
      <c r="J49" s="21">
        <f t="shared" si="5"/>
        <v>0</v>
      </c>
      <c r="K49" s="34">
        <f t="shared" si="5"/>
        <v>0</v>
      </c>
      <c r="L49" s="161">
        <f t="shared" si="2"/>
        <v>0</v>
      </c>
      <c r="M49" s="35">
        <f t="shared" si="7"/>
        <v>0</v>
      </c>
      <c r="N49" s="162">
        <v>2</v>
      </c>
    </row>
    <row r="50" spans="1:14" ht="14.25" x14ac:dyDescent="0.15">
      <c r="A50" s="176" t="s">
        <v>177</v>
      </c>
      <c r="B50" s="22">
        <v>1</v>
      </c>
      <c r="C50" s="73">
        <v>1</v>
      </c>
      <c r="D50" s="22">
        <v>1</v>
      </c>
      <c r="E50" s="73">
        <v>1</v>
      </c>
      <c r="F50" s="77">
        <f t="shared" si="6"/>
        <v>0</v>
      </c>
      <c r="G50" s="33">
        <f t="shared" si="6"/>
        <v>0</v>
      </c>
      <c r="H50" s="186">
        <v>1</v>
      </c>
      <c r="I50" s="73">
        <v>1</v>
      </c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7"/>
        <v>7.4626865671641792E-4</v>
      </c>
      <c r="N50" s="162">
        <v>1</v>
      </c>
    </row>
    <row r="51" spans="1:14" ht="14.25" x14ac:dyDescent="0.15">
      <c r="A51" s="179" t="s">
        <v>71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7"/>
        <v>7.4626865671641792E-4</v>
      </c>
      <c r="N51" s="162">
        <v>5</v>
      </c>
    </row>
    <row r="52" spans="1:14" ht="14.25" x14ac:dyDescent="0.15">
      <c r="A52" s="179" t="s">
        <v>178</v>
      </c>
      <c r="B52" s="22">
        <v>114</v>
      </c>
      <c r="C52" s="73">
        <v>122</v>
      </c>
      <c r="D52" s="22">
        <v>118</v>
      </c>
      <c r="E52" s="73">
        <v>126</v>
      </c>
      <c r="F52" s="77">
        <f t="shared" si="6"/>
        <v>-4</v>
      </c>
      <c r="G52" s="33">
        <f t="shared" si="6"/>
        <v>-4</v>
      </c>
      <c r="H52" s="186">
        <v>107</v>
      </c>
      <c r="I52" s="73">
        <v>114</v>
      </c>
      <c r="J52" s="21">
        <f t="shared" si="5"/>
        <v>7</v>
      </c>
      <c r="K52" s="34">
        <f t="shared" si="5"/>
        <v>8</v>
      </c>
      <c r="L52" s="161">
        <f t="shared" si="2"/>
        <v>7.0175438596491224E-2</v>
      </c>
      <c r="M52" s="35">
        <f t="shared" si="7"/>
        <v>9.1044776119402981E-2</v>
      </c>
      <c r="N52" s="187">
        <v>1</v>
      </c>
    </row>
    <row r="53" spans="1:14" ht="15" thickBot="1" x14ac:dyDescent="0.2">
      <c r="A53" s="188" t="s">
        <v>88</v>
      </c>
      <c r="B53" s="42">
        <v>1</v>
      </c>
      <c r="C53" s="189">
        <v>1</v>
      </c>
      <c r="D53" s="42">
        <v>1</v>
      </c>
      <c r="E53" s="189">
        <v>1</v>
      </c>
      <c r="F53" s="77">
        <f t="shared" si="6"/>
        <v>0</v>
      </c>
      <c r="G53" s="33">
        <f t="shared" si="6"/>
        <v>0</v>
      </c>
      <c r="H53" s="190">
        <v>1</v>
      </c>
      <c r="I53" s="189">
        <v>1</v>
      </c>
      <c r="J53" s="42">
        <f t="shared" si="5"/>
        <v>0</v>
      </c>
      <c r="K53" s="38">
        <f t="shared" si="5"/>
        <v>0</v>
      </c>
      <c r="L53" s="191">
        <f t="shared" si="2"/>
        <v>0</v>
      </c>
      <c r="M53" s="39">
        <f t="shared" si="7"/>
        <v>7.4626865671641792E-4</v>
      </c>
      <c r="N53" s="192">
        <v>0</v>
      </c>
    </row>
    <row r="54" spans="1:14" ht="15" thickBot="1" x14ac:dyDescent="0.2">
      <c r="A54" s="193" t="s">
        <v>53</v>
      </c>
      <c r="B54" s="43">
        <f>SUM(B4:B53)</f>
        <v>1094</v>
      </c>
      <c r="C54" s="75">
        <f>SUM(C4:C53)</f>
        <v>1340</v>
      </c>
      <c r="D54" s="43">
        <f>SUM(D4:D53)</f>
        <v>1106</v>
      </c>
      <c r="E54" s="75">
        <f>SUM(E4:E53)</f>
        <v>1351</v>
      </c>
      <c r="F54" s="44">
        <f t="shared" si="6"/>
        <v>-12</v>
      </c>
      <c r="G54" s="146">
        <f t="shared" si="6"/>
        <v>-11</v>
      </c>
      <c r="H54" s="43">
        <f>SUM(H4:H53)</f>
        <v>1024</v>
      </c>
      <c r="I54" s="75">
        <f>SUM(I4:I53)</f>
        <v>1249</v>
      </c>
      <c r="J54" s="44">
        <f t="shared" si="5"/>
        <v>70</v>
      </c>
      <c r="K54" s="45">
        <f t="shared" si="5"/>
        <v>91</v>
      </c>
      <c r="L54" s="194">
        <f t="shared" si="2"/>
        <v>7.2858286629303437E-2</v>
      </c>
      <c r="M54" s="195">
        <f t="shared" si="7"/>
        <v>1</v>
      </c>
      <c r="N54" s="7"/>
    </row>
    <row r="55" spans="1:14" x14ac:dyDescent="0.15">
      <c r="M55" s="196"/>
    </row>
  </sheetData>
  <mergeCells count="15">
    <mergeCell ref="I1:M1"/>
    <mergeCell ref="B2:C2"/>
    <mergeCell ref="D2:E2"/>
    <mergeCell ref="F2:G2"/>
    <mergeCell ref="H2:I2"/>
    <mergeCell ref="J2:K2"/>
    <mergeCell ref="AA2:AB2"/>
    <mergeCell ref="AC2:AD2"/>
    <mergeCell ref="AE2:AF2"/>
    <mergeCell ref="P2:P3"/>
    <mergeCell ref="Q2:R2"/>
    <mergeCell ref="S2:T2"/>
    <mergeCell ref="U2:V2"/>
    <mergeCell ref="W2:X2"/>
    <mergeCell ref="Y2:Z2"/>
  </mergeCells>
  <phoneticPr fontId="15"/>
  <pageMargins left="0.51181102362204722" right="0.51181102362204722" top="0.55118110236220474" bottom="0.39370078740157483" header="0.31496062992125984" footer="0.31496062992125984"/>
  <pageSetup paperSize="9" scale="9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55"/>
  <sheetViews>
    <sheetView topLeftCell="A7" workbookViewId="0">
      <selection activeCell="P56" sqref="P56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62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customWidth="1"/>
  </cols>
  <sheetData>
    <row r="2" spans="1:32" ht="15" thickBot="1" x14ac:dyDescent="0.2">
      <c r="A2" s="127"/>
      <c r="B2" s="1"/>
      <c r="C2" s="1"/>
      <c r="D2" s="1"/>
      <c r="G2" s="1"/>
      <c r="I2" s="253" t="s">
        <v>185</v>
      </c>
      <c r="J2" s="253"/>
      <c r="K2" s="253"/>
      <c r="L2" s="253"/>
      <c r="M2" s="253"/>
    </row>
    <row r="3" spans="1:32" ht="14.25" x14ac:dyDescent="0.15">
      <c r="A3" s="149"/>
      <c r="B3" s="248">
        <v>44927</v>
      </c>
      <c r="C3" s="249"/>
      <c r="D3" s="248">
        <v>44896</v>
      </c>
      <c r="E3" s="249"/>
      <c r="F3" s="250" t="s">
        <v>3</v>
      </c>
      <c r="G3" s="251"/>
      <c r="H3" s="248">
        <v>44562</v>
      </c>
      <c r="I3" s="249"/>
      <c r="J3" s="250" t="s">
        <v>4</v>
      </c>
      <c r="K3" s="252"/>
      <c r="L3" s="65" t="s">
        <v>5</v>
      </c>
      <c r="M3" s="23" t="s">
        <v>6</v>
      </c>
      <c r="N3" s="8"/>
      <c r="P3" s="241" t="s">
        <v>114</v>
      </c>
      <c r="Q3" s="243" t="s">
        <v>8</v>
      </c>
      <c r="R3" s="243"/>
      <c r="S3" s="232" t="s">
        <v>9</v>
      </c>
      <c r="T3" s="233"/>
      <c r="U3" s="234" t="s">
        <v>10</v>
      </c>
      <c r="V3" s="235"/>
      <c r="W3" s="232" t="s">
        <v>11</v>
      </c>
      <c r="X3" s="233"/>
      <c r="Y3" s="236" t="s">
        <v>12</v>
      </c>
      <c r="Z3" s="233"/>
      <c r="AA3" s="232" t="s">
        <v>13</v>
      </c>
      <c r="AB3" s="237"/>
      <c r="AC3" s="238" t="s">
        <v>14</v>
      </c>
      <c r="AD3" s="239"/>
      <c r="AE3" s="230" t="s">
        <v>15</v>
      </c>
      <c r="AF3" s="231"/>
    </row>
    <row r="4" spans="1:32" ht="15" thickBot="1" x14ac:dyDescent="0.2">
      <c r="A4" s="150" t="s">
        <v>6</v>
      </c>
      <c r="B4" s="19" t="s">
        <v>16</v>
      </c>
      <c r="C4" s="91" t="s">
        <v>17</v>
      </c>
      <c r="D4" s="19" t="s">
        <v>16</v>
      </c>
      <c r="E4" s="91" t="s">
        <v>17</v>
      </c>
      <c r="F4" s="24" t="s">
        <v>16</v>
      </c>
      <c r="G4" s="89" t="s">
        <v>17</v>
      </c>
      <c r="H4" s="24" t="s">
        <v>16</v>
      </c>
      <c r="I4" s="151" t="s">
        <v>17</v>
      </c>
      <c r="J4" s="24" t="s">
        <v>16</v>
      </c>
      <c r="K4" s="90" t="s">
        <v>17</v>
      </c>
      <c r="L4" s="66" t="s">
        <v>18</v>
      </c>
      <c r="M4" s="25" t="s">
        <v>19</v>
      </c>
      <c r="N4" s="152" t="s">
        <v>2</v>
      </c>
      <c r="P4" s="242"/>
      <c r="Q4" s="52" t="s">
        <v>21</v>
      </c>
      <c r="R4" s="153" t="s">
        <v>17</v>
      </c>
      <c r="S4" s="53" t="s">
        <v>21</v>
      </c>
      <c r="T4" s="154" t="s">
        <v>17</v>
      </c>
      <c r="U4" s="52" t="s">
        <v>21</v>
      </c>
      <c r="V4" s="153" t="s">
        <v>17</v>
      </c>
      <c r="W4" s="53" t="s">
        <v>21</v>
      </c>
      <c r="X4" s="154" t="s">
        <v>17</v>
      </c>
      <c r="Y4" s="52" t="s">
        <v>21</v>
      </c>
      <c r="Z4" s="153" t="s">
        <v>17</v>
      </c>
      <c r="AA4" s="53" t="s">
        <v>21</v>
      </c>
      <c r="AB4" s="155" t="s">
        <v>17</v>
      </c>
      <c r="AC4" s="156" t="s">
        <v>21</v>
      </c>
      <c r="AD4" s="157" t="s">
        <v>17</v>
      </c>
      <c r="AE4" s="158" t="s">
        <v>22</v>
      </c>
      <c r="AF4" s="159" t="s">
        <v>23</v>
      </c>
    </row>
    <row r="5" spans="1:32" ht="14.25" x14ac:dyDescent="0.15">
      <c r="A5" s="160" t="s">
        <v>134</v>
      </c>
      <c r="B5" s="125">
        <v>1</v>
      </c>
      <c r="C5" s="76">
        <v>1</v>
      </c>
      <c r="D5" s="125">
        <v>1</v>
      </c>
      <c r="E5" s="76">
        <v>1</v>
      </c>
      <c r="F5" s="20">
        <f t="shared" ref="F5:G33" si="0">B5-D5</f>
        <v>0</v>
      </c>
      <c r="G5" s="26">
        <f t="shared" si="0"/>
        <v>0</v>
      </c>
      <c r="H5" s="125"/>
      <c r="I5" s="76"/>
      <c r="J5" s="27">
        <f t="shared" ref="J5:K18" si="1">B5-H5</f>
        <v>1</v>
      </c>
      <c r="K5" s="28">
        <f t="shared" si="1"/>
        <v>1</v>
      </c>
      <c r="L5" s="161">
        <f t="shared" ref="L5:L55" si="2">IF(ISERROR(K5/I5),0,K5/I5)</f>
        <v>0</v>
      </c>
      <c r="M5" s="29">
        <f t="shared" ref="M5:M55" si="3">C5/$C$55</f>
        <v>7.4019245003700959E-4</v>
      </c>
      <c r="N5" s="162">
        <v>1</v>
      </c>
      <c r="P5" s="148" t="s">
        <v>25</v>
      </c>
      <c r="Q5" s="163">
        <v>19</v>
      </c>
      <c r="R5" s="163">
        <v>1087</v>
      </c>
      <c r="S5" s="164">
        <v>7</v>
      </c>
      <c r="T5" s="164">
        <v>14</v>
      </c>
      <c r="U5" s="163">
        <v>1</v>
      </c>
      <c r="V5" s="163">
        <v>1</v>
      </c>
      <c r="W5" s="164">
        <v>3</v>
      </c>
      <c r="X5" s="164">
        <v>29</v>
      </c>
      <c r="Y5" s="163">
        <v>6</v>
      </c>
      <c r="Z5" s="165">
        <v>215</v>
      </c>
      <c r="AA5" s="164">
        <v>2</v>
      </c>
      <c r="AB5" s="166">
        <v>4</v>
      </c>
      <c r="AC5" s="167">
        <f>Q5+S5+U5+W5+Y5+AA5</f>
        <v>38</v>
      </c>
      <c r="AD5" s="168">
        <f>R5+T5+V5+X5+Z5+AB5+1</f>
        <v>1351</v>
      </c>
      <c r="AE5" s="169">
        <v>669</v>
      </c>
      <c r="AF5" s="170">
        <v>682</v>
      </c>
    </row>
    <row r="6" spans="1:32" ht="15" thickBot="1" x14ac:dyDescent="0.2">
      <c r="A6" s="171" t="s">
        <v>135</v>
      </c>
      <c r="B6" s="126">
        <v>1</v>
      </c>
      <c r="C6" s="74">
        <v>2</v>
      </c>
      <c r="D6" s="126">
        <v>1</v>
      </c>
      <c r="E6" s="74">
        <v>2</v>
      </c>
      <c r="F6" s="21">
        <f t="shared" si="0"/>
        <v>0</v>
      </c>
      <c r="G6" s="30">
        <f t="shared" si="0"/>
        <v>0</v>
      </c>
      <c r="H6" s="126">
        <v>1</v>
      </c>
      <c r="I6" s="74">
        <v>2</v>
      </c>
      <c r="J6" s="21">
        <f t="shared" si="1"/>
        <v>0</v>
      </c>
      <c r="K6" s="31">
        <f t="shared" si="1"/>
        <v>0</v>
      </c>
      <c r="L6" s="161">
        <f t="shared" si="2"/>
        <v>0</v>
      </c>
      <c r="M6" s="32">
        <f t="shared" si="3"/>
        <v>1.4803849000740192E-3</v>
      </c>
      <c r="N6" s="162">
        <v>5</v>
      </c>
      <c r="P6" s="172" t="s">
        <v>19</v>
      </c>
      <c r="Q6" s="59">
        <f>Q5/AC5</f>
        <v>0.5</v>
      </c>
      <c r="R6" s="59">
        <f>R5/AD5</f>
        <v>0.80458919319022948</v>
      </c>
      <c r="S6" s="60">
        <f>S5/AC5</f>
        <v>0.18421052631578946</v>
      </c>
      <c r="T6" s="60">
        <f>T5/AD5</f>
        <v>1.0362694300518135E-2</v>
      </c>
      <c r="U6" s="59">
        <f>U5/AC5</f>
        <v>2.6315789473684209E-2</v>
      </c>
      <c r="V6" s="59">
        <f>V5/AD5</f>
        <v>7.4019245003700959E-4</v>
      </c>
      <c r="W6" s="60">
        <f>W5/AC5</f>
        <v>7.8947368421052627E-2</v>
      </c>
      <c r="X6" s="60">
        <f>X5/AD5</f>
        <v>2.1465581051073278E-2</v>
      </c>
      <c r="Y6" s="59">
        <f>Y5/AC5</f>
        <v>0.15789473684210525</v>
      </c>
      <c r="Z6" s="59">
        <f>Z5/AD5</f>
        <v>0.15914137675795706</v>
      </c>
      <c r="AA6" s="60">
        <f>AA5/AC5</f>
        <v>5.2631578947368418E-2</v>
      </c>
      <c r="AB6" s="173">
        <f>AB5/AD5</f>
        <v>2.9607698001480384E-3</v>
      </c>
      <c r="AC6" s="174">
        <f>Q6+S6+U6+W6+Y6+AA6</f>
        <v>1</v>
      </c>
      <c r="AD6" s="175">
        <f>R6+T6+V6+X6+Z6+AB6</f>
        <v>0.99925980754996302</v>
      </c>
      <c r="AE6" s="63">
        <f>AE5/AD5</f>
        <v>0.49518874907475946</v>
      </c>
      <c r="AF6" s="64">
        <f>AF5/AD5</f>
        <v>0.5048112509252406</v>
      </c>
    </row>
    <row r="7" spans="1:32" ht="14.25" x14ac:dyDescent="0.15">
      <c r="A7" s="176" t="s">
        <v>84</v>
      </c>
      <c r="B7" s="93">
        <v>3</v>
      </c>
      <c r="C7" s="73">
        <v>3</v>
      </c>
      <c r="D7" s="93">
        <v>3</v>
      </c>
      <c r="E7" s="73">
        <v>3</v>
      </c>
      <c r="F7" s="22">
        <f t="shared" si="0"/>
        <v>0</v>
      </c>
      <c r="G7" s="33">
        <f t="shared" si="0"/>
        <v>0</v>
      </c>
      <c r="H7" s="93">
        <v>3</v>
      </c>
      <c r="I7" s="73">
        <v>3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2.2205773501110288E-3</v>
      </c>
      <c r="N7" s="162">
        <v>6</v>
      </c>
      <c r="P7" s="127"/>
      <c r="Q7" s="177"/>
      <c r="R7" s="178" t="s">
        <v>136</v>
      </c>
    </row>
    <row r="8" spans="1:32" ht="14.25" x14ac:dyDescent="0.15">
      <c r="A8" s="179" t="s">
        <v>137</v>
      </c>
      <c r="B8" s="93">
        <v>2</v>
      </c>
      <c r="C8" s="73">
        <v>2</v>
      </c>
      <c r="D8" s="93">
        <v>2</v>
      </c>
      <c r="E8" s="73">
        <v>2</v>
      </c>
      <c r="F8" s="22">
        <f t="shared" si="0"/>
        <v>0</v>
      </c>
      <c r="G8" s="33">
        <f t="shared" si="0"/>
        <v>0</v>
      </c>
      <c r="H8" s="93">
        <v>2</v>
      </c>
      <c r="I8" s="73">
        <v>2</v>
      </c>
      <c r="J8" s="22">
        <f t="shared" si="1"/>
        <v>0</v>
      </c>
      <c r="K8" s="34">
        <f t="shared" si="1"/>
        <v>0</v>
      </c>
      <c r="L8" s="161">
        <f t="shared" si="2"/>
        <v>0</v>
      </c>
      <c r="M8" s="35">
        <f t="shared" si="3"/>
        <v>1.4803849000740192E-3</v>
      </c>
      <c r="N8" s="162">
        <v>2</v>
      </c>
      <c r="Q8" s="177"/>
      <c r="R8" s="178" t="s">
        <v>116</v>
      </c>
    </row>
    <row r="9" spans="1:32" ht="14.25" x14ac:dyDescent="0.15">
      <c r="A9" s="179" t="s">
        <v>138</v>
      </c>
      <c r="B9" s="93">
        <v>120</v>
      </c>
      <c r="C9" s="73">
        <v>206</v>
      </c>
      <c r="D9" s="93">
        <v>119</v>
      </c>
      <c r="E9" s="73">
        <v>204</v>
      </c>
      <c r="F9" s="22">
        <f t="shared" si="0"/>
        <v>1</v>
      </c>
      <c r="G9" s="33">
        <f t="shared" si="0"/>
        <v>2</v>
      </c>
      <c r="H9" s="93">
        <v>102</v>
      </c>
      <c r="I9" s="73">
        <v>179</v>
      </c>
      <c r="J9" s="22">
        <f t="shared" si="1"/>
        <v>18</v>
      </c>
      <c r="K9" s="34">
        <f t="shared" si="1"/>
        <v>27</v>
      </c>
      <c r="L9" s="161">
        <f t="shared" si="2"/>
        <v>0.15083798882681565</v>
      </c>
      <c r="M9" s="35">
        <f t="shared" si="3"/>
        <v>0.15247964470762398</v>
      </c>
      <c r="N9" s="162">
        <v>5</v>
      </c>
      <c r="P9" s="127"/>
      <c r="Q9" s="177"/>
    </row>
    <row r="10" spans="1:32" ht="14.25" x14ac:dyDescent="0.15">
      <c r="A10" s="179" t="s">
        <v>139</v>
      </c>
      <c r="B10" s="22">
        <v>6</v>
      </c>
      <c r="C10" s="73">
        <v>6</v>
      </c>
      <c r="D10" s="22">
        <v>6</v>
      </c>
      <c r="E10" s="73">
        <v>6</v>
      </c>
      <c r="F10" s="22">
        <f t="shared" si="0"/>
        <v>0</v>
      </c>
      <c r="G10" s="33">
        <f t="shared" si="0"/>
        <v>0</v>
      </c>
      <c r="H10" s="22"/>
      <c r="I10" s="73"/>
      <c r="J10" s="22">
        <f t="shared" si="1"/>
        <v>6</v>
      </c>
      <c r="K10" s="34">
        <f t="shared" si="1"/>
        <v>6</v>
      </c>
      <c r="L10" s="161">
        <f t="shared" si="2"/>
        <v>0</v>
      </c>
      <c r="M10" s="35">
        <f t="shared" si="3"/>
        <v>4.4411547002220575E-3</v>
      </c>
      <c r="N10" s="162">
        <v>1</v>
      </c>
    </row>
    <row r="11" spans="1:32" ht="14.25" x14ac:dyDescent="0.15">
      <c r="A11" s="180" t="s">
        <v>140</v>
      </c>
      <c r="B11" s="93">
        <v>10</v>
      </c>
      <c r="C11" s="73">
        <v>22</v>
      </c>
      <c r="D11" s="93">
        <v>10</v>
      </c>
      <c r="E11" s="73">
        <v>22</v>
      </c>
      <c r="F11" s="22">
        <f t="shared" si="0"/>
        <v>0</v>
      </c>
      <c r="G11" s="33">
        <f t="shared" si="0"/>
        <v>0</v>
      </c>
      <c r="H11" s="93">
        <v>10</v>
      </c>
      <c r="I11" s="73">
        <v>20</v>
      </c>
      <c r="J11" s="22">
        <f t="shared" si="1"/>
        <v>0</v>
      </c>
      <c r="K11" s="34">
        <f t="shared" si="1"/>
        <v>2</v>
      </c>
      <c r="L11" s="161">
        <f t="shared" si="2"/>
        <v>0.1</v>
      </c>
      <c r="M11" s="35">
        <f t="shared" si="3"/>
        <v>1.628423390081421E-2</v>
      </c>
      <c r="N11" s="162">
        <v>1</v>
      </c>
    </row>
    <row r="12" spans="1:32" ht="14.25" x14ac:dyDescent="0.15">
      <c r="A12" s="179" t="s">
        <v>141</v>
      </c>
      <c r="B12" s="93">
        <v>1</v>
      </c>
      <c r="C12" s="73">
        <v>1</v>
      </c>
      <c r="D12" s="93">
        <v>1</v>
      </c>
      <c r="E12" s="73">
        <v>1</v>
      </c>
      <c r="F12" s="22">
        <f t="shared" si="0"/>
        <v>0</v>
      </c>
      <c r="G12" s="33">
        <f t="shared" si="0"/>
        <v>0</v>
      </c>
      <c r="H12" s="93"/>
      <c r="I12" s="73"/>
      <c r="J12" s="22">
        <f t="shared" si="1"/>
        <v>1</v>
      </c>
      <c r="K12" s="34">
        <f t="shared" si="1"/>
        <v>1</v>
      </c>
      <c r="L12" s="161">
        <f t="shared" si="2"/>
        <v>0</v>
      </c>
      <c r="M12" s="35">
        <f t="shared" si="3"/>
        <v>7.4019245003700959E-4</v>
      </c>
      <c r="N12" s="162">
        <v>1</v>
      </c>
    </row>
    <row r="13" spans="1:32" ht="14.25" x14ac:dyDescent="0.15">
      <c r="A13" s="179" t="s">
        <v>142</v>
      </c>
      <c r="B13" s="22">
        <v>2</v>
      </c>
      <c r="C13" s="73">
        <v>2</v>
      </c>
      <c r="D13" s="22">
        <v>2</v>
      </c>
      <c r="E13" s="73">
        <v>2</v>
      </c>
      <c r="F13" s="22">
        <f t="shared" si="0"/>
        <v>0</v>
      </c>
      <c r="G13" s="36">
        <f t="shared" si="0"/>
        <v>0</v>
      </c>
      <c r="H13" s="22">
        <v>1</v>
      </c>
      <c r="I13" s="73">
        <v>3</v>
      </c>
      <c r="J13" s="22">
        <f t="shared" si="1"/>
        <v>1</v>
      </c>
      <c r="K13" s="34">
        <f t="shared" si="1"/>
        <v>-1</v>
      </c>
      <c r="L13" s="161">
        <f t="shared" si="2"/>
        <v>-0.33333333333333331</v>
      </c>
      <c r="M13" s="35">
        <f t="shared" si="3"/>
        <v>1.4803849000740192E-3</v>
      </c>
      <c r="N13" s="162">
        <v>4</v>
      </c>
    </row>
    <row r="14" spans="1:32" ht="14.25" x14ac:dyDescent="0.15">
      <c r="A14" s="179" t="s">
        <v>143</v>
      </c>
      <c r="B14" s="22">
        <v>4</v>
      </c>
      <c r="C14" s="73">
        <v>6</v>
      </c>
      <c r="D14" s="22">
        <v>4</v>
      </c>
      <c r="E14" s="73">
        <v>6</v>
      </c>
      <c r="F14" s="22">
        <f t="shared" si="0"/>
        <v>0</v>
      </c>
      <c r="G14" s="33">
        <f t="shared" si="0"/>
        <v>0</v>
      </c>
      <c r="H14" s="22">
        <v>2</v>
      </c>
      <c r="I14" s="73">
        <v>4</v>
      </c>
      <c r="J14" s="22">
        <f t="shared" si="1"/>
        <v>2</v>
      </c>
      <c r="K14" s="34">
        <f t="shared" si="1"/>
        <v>2</v>
      </c>
      <c r="L14" s="161">
        <f t="shared" si="2"/>
        <v>0.5</v>
      </c>
      <c r="M14" s="35">
        <f t="shared" si="3"/>
        <v>4.4411547002220575E-3</v>
      </c>
      <c r="N14" s="162">
        <v>1</v>
      </c>
    </row>
    <row r="15" spans="1:32" ht="14.25" x14ac:dyDescent="0.15">
      <c r="A15" s="179" t="s">
        <v>144</v>
      </c>
      <c r="B15" s="93">
        <v>189</v>
      </c>
      <c r="C15" s="73">
        <v>232</v>
      </c>
      <c r="D15" s="93">
        <v>189</v>
      </c>
      <c r="E15" s="73">
        <v>231</v>
      </c>
      <c r="F15" s="22">
        <f t="shared" si="0"/>
        <v>0</v>
      </c>
      <c r="G15" s="33">
        <f t="shared" si="0"/>
        <v>1</v>
      </c>
      <c r="H15" s="93">
        <v>171</v>
      </c>
      <c r="I15" s="73">
        <v>213</v>
      </c>
      <c r="J15" s="22">
        <f t="shared" si="1"/>
        <v>18</v>
      </c>
      <c r="K15" s="34">
        <f t="shared" si="1"/>
        <v>19</v>
      </c>
      <c r="L15" s="161">
        <f t="shared" si="2"/>
        <v>8.9201877934272297E-2</v>
      </c>
      <c r="M15" s="35">
        <f t="shared" si="3"/>
        <v>0.17172464840858623</v>
      </c>
      <c r="N15" s="162">
        <v>1</v>
      </c>
    </row>
    <row r="16" spans="1:32" ht="14.25" x14ac:dyDescent="0.15">
      <c r="A16" s="179" t="s">
        <v>73</v>
      </c>
      <c r="B16" s="93">
        <v>119</v>
      </c>
      <c r="C16" s="73">
        <v>123</v>
      </c>
      <c r="D16" s="93">
        <v>121</v>
      </c>
      <c r="E16" s="73">
        <v>125</v>
      </c>
      <c r="F16" s="22">
        <f t="shared" si="0"/>
        <v>-2</v>
      </c>
      <c r="G16" s="33">
        <f t="shared" si="0"/>
        <v>-2</v>
      </c>
      <c r="H16" s="93">
        <v>127</v>
      </c>
      <c r="I16" s="73">
        <v>130</v>
      </c>
      <c r="J16" s="22">
        <f t="shared" si="1"/>
        <v>-8</v>
      </c>
      <c r="K16" s="34">
        <f t="shared" si="1"/>
        <v>-7</v>
      </c>
      <c r="L16" s="161">
        <f t="shared" si="2"/>
        <v>-5.3846153846153849E-2</v>
      </c>
      <c r="M16" s="35">
        <f t="shared" si="3"/>
        <v>9.1043671354552186E-2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7.4019245003700959E-4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1.4803849000740192E-3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>
        <v>2</v>
      </c>
      <c r="I20" s="73">
        <v>2</v>
      </c>
      <c r="J20" s="22">
        <f t="shared" ref="J20:K30" si="4">B20-H20</f>
        <v>-2</v>
      </c>
      <c r="K20" s="34">
        <f t="shared" si="4"/>
        <v>-2</v>
      </c>
      <c r="L20" s="161">
        <f t="shared" si="2"/>
        <v>-1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7.4019245003700959E-4</v>
      </c>
      <c r="N21" s="162">
        <v>3</v>
      </c>
    </row>
    <row r="22" spans="1:14" ht="14.25" x14ac:dyDescent="0.15">
      <c r="A22" s="179" t="s">
        <v>150</v>
      </c>
      <c r="B22" s="93">
        <v>8</v>
      </c>
      <c r="C22" s="73">
        <v>8</v>
      </c>
      <c r="D22" s="93">
        <v>8</v>
      </c>
      <c r="E22" s="73">
        <v>8</v>
      </c>
      <c r="F22" s="37">
        <f t="shared" si="0"/>
        <v>0</v>
      </c>
      <c r="G22" s="33">
        <f t="shared" si="0"/>
        <v>0</v>
      </c>
      <c r="H22" s="93">
        <v>7</v>
      </c>
      <c r="I22" s="73">
        <v>8</v>
      </c>
      <c r="J22" s="37">
        <f t="shared" si="4"/>
        <v>1</v>
      </c>
      <c r="K22" s="38">
        <f t="shared" si="4"/>
        <v>0</v>
      </c>
      <c r="L22" s="161">
        <f t="shared" si="2"/>
        <v>0</v>
      </c>
      <c r="M22" s="39">
        <f t="shared" si="3"/>
        <v>5.9215396002960767E-3</v>
      </c>
      <c r="N22" s="162">
        <v>1</v>
      </c>
    </row>
    <row r="23" spans="1:14" ht="14.25" x14ac:dyDescent="0.15">
      <c r="A23" s="181" t="s">
        <v>151</v>
      </c>
      <c r="B23" s="22">
        <v>50</v>
      </c>
      <c r="C23" s="73">
        <v>50</v>
      </c>
      <c r="D23" s="22">
        <v>53</v>
      </c>
      <c r="E23" s="73">
        <v>53</v>
      </c>
      <c r="F23" s="37">
        <f t="shared" si="0"/>
        <v>-3</v>
      </c>
      <c r="G23" s="40">
        <f t="shared" si="0"/>
        <v>-3</v>
      </c>
      <c r="H23" s="22">
        <v>31</v>
      </c>
      <c r="I23" s="73">
        <v>31</v>
      </c>
      <c r="J23" s="37">
        <f t="shared" si="4"/>
        <v>19</v>
      </c>
      <c r="K23" s="38">
        <f t="shared" si="4"/>
        <v>19</v>
      </c>
      <c r="L23" s="161">
        <f t="shared" si="2"/>
        <v>0.61290322580645162</v>
      </c>
      <c r="M23" s="39">
        <f t="shared" si="3"/>
        <v>3.7009622501850484E-2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7.4019245003700959E-4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7.4019245003700959E-4</v>
      </c>
      <c r="N26" s="162">
        <v>4</v>
      </c>
    </row>
    <row r="27" spans="1:14" ht="14.25" x14ac:dyDescent="0.15">
      <c r="A27" s="179" t="s">
        <v>154</v>
      </c>
      <c r="B27" s="22">
        <v>6</v>
      </c>
      <c r="C27" s="73">
        <v>6</v>
      </c>
      <c r="D27" s="22">
        <v>6</v>
      </c>
      <c r="E27" s="73">
        <v>6</v>
      </c>
      <c r="F27" s="22">
        <f t="shared" si="0"/>
        <v>0</v>
      </c>
      <c r="G27" s="33">
        <f t="shared" si="0"/>
        <v>0</v>
      </c>
      <c r="H27" s="22">
        <v>7</v>
      </c>
      <c r="I27" s="73">
        <v>7</v>
      </c>
      <c r="J27" s="22">
        <f t="shared" si="4"/>
        <v>-1</v>
      </c>
      <c r="K27" s="34">
        <f t="shared" si="4"/>
        <v>-1</v>
      </c>
      <c r="L27" s="161">
        <f t="shared" si="2"/>
        <v>-0.14285714285714285</v>
      </c>
      <c r="M27" s="35">
        <f t="shared" si="3"/>
        <v>4.4411547002220575E-3</v>
      </c>
      <c r="N27" s="162">
        <v>1</v>
      </c>
    </row>
    <row r="28" spans="1:14" ht="14.25" x14ac:dyDescent="0.15">
      <c r="A28" s="179" t="s">
        <v>155</v>
      </c>
      <c r="B28" s="93">
        <v>106</v>
      </c>
      <c r="C28" s="109">
        <v>116</v>
      </c>
      <c r="D28" s="93">
        <v>106</v>
      </c>
      <c r="E28" s="109">
        <v>116</v>
      </c>
      <c r="F28" s="93">
        <f t="shared" si="0"/>
        <v>0</v>
      </c>
      <c r="G28" s="105">
        <f t="shared" si="0"/>
        <v>0</v>
      </c>
      <c r="H28" s="93">
        <v>108</v>
      </c>
      <c r="I28" s="109">
        <v>119</v>
      </c>
      <c r="J28" s="93">
        <f t="shared" si="4"/>
        <v>-2</v>
      </c>
      <c r="K28" s="106">
        <f t="shared" si="4"/>
        <v>-3</v>
      </c>
      <c r="L28" s="161">
        <f t="shared" si="2"/>
        <v>-2.5210084033613446E-2</v>
      </c>
      <c r="M28" s="108">
        <f t="shared" si="3"/>
        <v>8.5862324204293114E-2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6</v>
      </c>
      <c r="I29" s="73">
        <v>6</v>
      </c>
      <c r="J29" s="22">
        <f t="shared" si="4"/>
        <v>-1</v>
      </c>
      <c r="K29" s="34">
        <f t="shared" si="4"/>
        <v>-1</v>
      </c>
      <c r="L29" s="161">
        <f t="shared" si="2"/>
        <v>-0.16666666666666666</v>
      </c>
      <c r="M29" s="35">
        <f t="shared" si="3"/>
        <v>3.7009622501850479E-3</v>
      </c>
      <c r="N29" s="162">
        <v>1</v>
      </c>
    </row>
    <row r="30" spans="1:14" ht="14.25" x14ac:dyDescent="0.15">
      <c r="A30" s="179" t="s">
        <v>157</v>
      </c>
      <c r="B30" s="22">
        <v>1</v>
      </c>
      <c r="C30" s="73">
        <v>1</v>
      </c>
      <c r="D30" s="22">
        <v>1</v>
      </c>
      <c r="E30" s="73">
        <v>1</v>
      </c>
      <c r="F30" s="22">
        <f t="shared" si="0"/>
        <v>0</v>
      </c>
      <c r="G30" s="33">
        <f t="shared" si="0"/>
        <v>0</v>
      </c>
      <c r="H30" s="22"/>
      <c r="I30" s="73"/>
      <c r="J30" s="22">
        <f t="shared" si="4"/>
        <v>1</v>
      </c>
      <c r="K30" s="34">
        <f t="shared" si="4"/>
        <v>1</v>
      </c>
      <c r="L30" s="161">
        <f t="shared" si="2"/>
        <v>0</v>
      </c>
      <c r="M30" s="35">
        <f t="shared" si="3"/>
        <v>7.4019245003700959E-4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5</v>
      </c>
      <c r="C32" s="73">
        <v>12</v>
      </c>
      <c r="D32" s="93">
        <v>5</v>
      </c>
      <c r="E32" s="73">
        <v>12</v>
      </c>
      <c r="F32" s="22">
        <f t="shared" si="0"/>
        <v>0</v>
      </c>
      <c r="G32" s="33">
        <f t="shared" si="0"/>
        <v>0</v>
      </c>
      <c r="H32" s="93">
        <v>3</v>
      </c>
      <c r="I32" s="73">
        <v>8</v>
      </c>
      <c r="J32" s="22">
        <f t="shared" ref="J32:K55" si="5">B32-H32</f>
        <v>2</v>
      </c>
      <c r="K32" s="34">
        <f t="shared" si="5"/>
        <v>4</v>
      </c>
      <c r="L32" s="161">
        <f t="shared" si="2"/>
        <v>0.5</v>
      </c>
      <c r="M32" s="35">
        <f t="shared" si="3"/>
        <v>8.8823094004441151E-3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1</v>
      </c>
      <c r="I33" s="73">
        <v>1</v>
      </c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7.4019245003700959E-4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21</v>
      </c>
      <c r="C35" s="73">
        <v>31</v>
      </c>
      <c r="D35" s="93">
        <v>21</v>
      </c>
      <c r="E35" s="73">
        <v>30</v>
      </c>
      <c r="F35" s="22">
        <f t="shared" si="6"/>
        <v>0</v>
      </c>
      <c r="G35" s="36">
        <f t="shared" si="6"/>
        <v>1</v>
      </c>
      <c r="H35" s="93">
        <v>17</v>
      </c>
      <c r="I35" s="73">
        <v>23</v>
      </c>
      <c r="J35" s="22">
        <f t="shared" si="5"/>
        <v>4</v>
      </c>
      <c r="K35" s="34">
        <f t="shared" si="5"/>
        <v>8</v>
      </c>
      <c r="L35" s="161">
        <f t="shared" si="2"/>
        <v>0.34782608695652173</v>
      </c>
      <c r="M35" s="35">
        <f t="shared" si="3"/>
        <v>2.2945965951147299E-2</v>
      </c>
      <c r="N35" s="162">
        <v>1</v>
      </c>
    </row>
    <row r="36" spans="1:14" ht="14.25" x14ac:dyDescent="0.15">
      <c r="A36" s="179" t="s">
        <v>163</v>
      </c>
      <c r="B36" s="93">
        <v>0</v>
      </c>
      <c r="C36" s="73">
        <v>4</v>
      </c>
      <c r="D36" s="93">
        <v>0</v>
      </c>
      <c r="E36" s="73">
        <v>4</v>
      </c>
      <c r="F36" s="22">
        <f t="shared" si="6"/>
        <v>0</v>
      </c>
      <c r="G36" s="36">
        <f t="shared" si="6"/>
        <v>0</v>
      </c>
      <c r="H36" s="93">
        <v>0</v>
      </c>
      <c r="I36" s="73">
        <v>4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si="3"/>
        <v>2.9607698001480384E-3</v>
      </c>
      <c r="N36" s="162">
        <v>5</v>
      </c>
    </row>
    <row r="37" spans="1:14" ht="14.25" x14ac:dyDescent="0.15">
      <c r="A37" s="179" t="s">
        <v>164</v>
      </c>
      <c r="B37" s="22">
        <v>1</v>
      </c>
      <c r="C37" s="73">
        <v>1</v>
      </c>
      <c r="D37" s="22">
        <v>1</v>
      </c>
      <c r="E37" s="73">
        <v>1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0</v>
      </c>
      <c r="K37" s="34">
        <f t="shared" si="5"/>
        <v>0</v>
      </c>
      <c r="L37" s="161">
        <f t="shared" si="2"/>
        <v>0</v>
      </c>
      <c r="M37" s="35">
        <f t="shared" si="3"/>
        <v>7.4019245003700959E-4</v>
      </c>
      <c r="N37" s="162">
        <v>5</v>
      </c>
    </row>
    <row r="38" spans="1:14" ht="14.25" x14ac:dyDescent="0.15">
      <c r="A38" s="182" t="s">
        <v>165</v>
      </c>
      <c r="B38" s="93">
        <v>265</v>
      </c>
      <c r="C38" s="72">
        <v>316</v>
      </c>
      <c r="D38" s="93">
        <v>269</v>
      </c>
      <c r="E38" s="72">
        <v>320</v>
      </c>
      <c r="F38" s="22">
        <f t="shared" si="6"/>
        <v>-4</v>
      </c>
      <c r="G38" s="36">
        <f t="shared" si="6"/>
        <v>-4</v>
      </c>
      <c r="H38" s="93">
        <v>259</v>
      </c>
      <c r="I38" s="72">
        <v>307</v>
      </c>
      <c r="J38" s="22">
        <f t="shared" si="5"/>
        <v>6</v>
      </c>
      <c r="K38" s="34">
        <f t="shared" si="5"/>
        <v>9</v>
      </c>
      <c r="L38" s="161">
        <f t="shared" si="2"/>
        <v>2.9315960912052116E-2</v>
      </c>
      <c r="M38" s="35">
        <f t="shared" si="3"/>
        <v>0.23390081421169504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7.4019245003700959E-4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>
        <v>1</v>
      </c>
      <c r="C42" s="73">
        <v>1</v>
      </c>
      <c r="D42" s="22">
        <v>1</v>
      </c>
      <c r="E42" s="73">
        <v>1</v>
      </c>
      <c r="F42" s="22">
        <f t="shared" si="6"/>
        <v>0</v>
      </c>
      <c r="G42" s="36">
        <f t="shared" si="6"/>
        <v>0</v>
      </c>
      <c r="H42" s="22"/>
      <c r="I42" s="73"/>
      <c r="J42" s="22">
        <f t="shared" si="5"/>
        <v>1</v>
      </c>
      <c r="K42" s="34">
        <f t="shared" si="5"/>
        <v>1</v>
      </c>
      <c r="L42" s="161">
        <f t="shared" si="2"/>
        <v>0</v>
      </c>
      <c r="M42" s="35">
        <f t="shared" si="3"/>
        <v>7.4019245003700959E-4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7.4019245003700959E-4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23</v>
      </c>
      <c r="C46" s="72">
        <v>24</v>
      </c>
      <c r="D46" s="22">
        <v>22</v>
      </c>
      <c r="E46" s="72">
        <v>23</v>
      </c>
      <c r="F46" s="77">
        <f t="shared" si="6"/>
        <v>1</v>
      </c>
      <c r="G46" s="33">
        <f t="shared" si="6"/>
        <v>1</v>
      </c>
      <c r="H46" s="22">
        <v>19</v>
      </c>
      <c r="I46" s="72">
        <v>19</v>
      </c>
      <c r="J46" s="22">
        <f t="shared" si="5"/>
        <v>4</v>
      </c>
      <c r="K46" s="34">
        <f t="shared" si="5"/>
        <v>5</v>
      </c>
      <c r="L46" s="161">
        <f t="shared" si="2"/>
        <v>0.26315789473684209</v>
      </c>
      <c r="M46" s="35">
        <f t="shared" si="3"/>
        <v>1.776461880088823E-2</v>
      </c>
      <c r="N46" s="162">
        <v>1</v>
      </c>
    </row>
    <row r="47" spans="1:14" ht="14.25" x14ac:dyDescent="0.15">
      <c r="A47" s="184" t="s">
        <v>173</v>
      </c>
      <c r="B47" s="22"/>
      <c r="C47" s="72"/>
      <c r="D47" s="22"/>
      <c r="E47" s="72"/>
      <c r="F47" s="79">
        <f t="shared" si="6"/>
        <v>0</v>
      </c>
      <c r="G47" s="30">
        <f t="shared" si="6"/>
        <v>0</v>
      </c>
      <c r="H47" s="22">
        <v>1</v>
      </c>
      <c r="I47" s="72">
        <v>1</v>
      </c>
      <c r="J47" s="22">
        <f t="shared" si="5"/>
        <v>-1</v>
      </c>
      <c r="K47" s="34">
        <f t="shared" si="5"/>
        <v>-1</v>
      </c>
      <c r="L47" s="161">
        <f t="shared" si="2"/>
        <v>-1</v>
      </c>
      <c r="M47" s="35">
        <f t="shared" si="3"/>
        <v>0</v>
      </c>
      <c r="N47" s="162">
        <v>3</v>
      </c>
    </row>
    <row r="48" spans="1:14" ht="14.25" x14ac:dyDescent="0.15">
      <c r="A48" s="179" t="s">
        <v>174</v>
      </c>
      <c r="B48" s="22">
        <v>6</v>
      </c>
      <c r="C48" s="73">
        <v>6</v>
      </c>
      <c r="D48" s="22">
        <v>6</v>
      </c>
      <c r="E48" s="73">
        <v>6</v>
      </c>
      <c r="F48" s="77">
        <f t="shared" si="6"/>
        <v>0</v>
      </c>
      <c r="G48" s="33">
        <f t="shared" si="6"/>
        <v>0</v>
      </c>
      <c r="H48" s="22">
        <v>4</v>
      </c>
      <c r="I48" s="73">
        <v>4</v>
      </c>
      <c r="J48" s="21">
        <f t="shared" si="5"/>
        <v>2</v>
      </c>
      <c r="K48" s="34">
        <f t="shared" si="5"/>
        <v>2</v>
      </c>
      <c r="L48" s="161">
        <f t="shared" si="2"/>
        <v>0.5</v>
      </c>
      <c r="M48" s="35">
        <f t="shared" si="3"/>
        <v>4.4411547002220575E-3</v>
      </c>
      <c r="N48" s="162">
        <v>2</v>
      </c>
    </row>
    <row r="49" spans="1:14" ht="14.25" x14ac:dyDescent="0.15">
      <c r="A49" s="179" t="s">
        <v>175</v>
      </c>
      <c r="B49" s="22">
        <v>20</v>
      </c>
      <c r="C49" s="73">
        <v>26</v>
      </c>
      <c r="D49" s="22">
        <v>20</v>
      </c>
      <c r="E49" s="73">
        <v>26</v>
      </c>
      <c r="F49" s="77">
        <f t="shared" si="6"/>
        <v>0</v>
      </c>
      <c r="G49" s="33">
        <f t="shared" si="6"/>
        <v>0</v>
      </c>
      <c r="H49" s="185">
        <v>21</v>
      </c>
      <c r="I49" s="73">
        <v>27</v>
      </c>
      <c r="J49" s="21">
        <f t="shared" si="5"/>
        <v>-1</v>
      </c>
      <c r="K49" s="34">
        <f t="shared" si="5"/>
        <v>-1</v>
      </c>
      <c r="L49" s="161">
        <f t="shared" si="2"/>
        <v>-3.7037037037037035E-2</v>
      </c>
      <c r="M49" s="35">
        <f t="shared" si="3"/>
        <v>1.924500370096225E-2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7.4019245003700959E-4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7.4019245003700959E-4</v>
      </c>
      <c r="N52" s="162">
        <v>5</v>
      </c>
    </row>
    <row r="53" spans="1:14" ht="14.25" x14ac:dyDescent="0.15">
      <c r="A53" s="179" t="s">
        <v>178</v>
      </c>
      <c r="B53" s="22">
        <v>118</v>
      </c>
      <c r="C53" s="73">
        <v>126</v>
      </c>
      <c r="D53" s="22">
        <v>113</v>
      </c>
      <c r="E53" s="73">
        <v>119</v>
      </c>
      <c r="F53" s="77">
        <f t="shared" si="6"/>
        <v>5</v>
      </c>
      <c r="G53" s="33">
        <f t="shared" si="6"/>
        <v>7</v>
      </c>
      <c r="H53" s="186">
        <v>107</v>
      </c>
      <c r="I53" s="73">
        <v>114</v>
      </c>
      <c r="J53" s="21">
        <f t="shared" si="5"/>
        <v>11</v>
      </c>
      <c r="K53" s="34">
        <f t="shared" si="5"/>
        <v>12</v>
      </c>
      <c r="L53" s="161">
        <f t="shared" si="2"/>
        <v>0.10526315789473684</v>
      </c>
      <c r="M53" s="35">
        <f t="shared" si="3"/>
        <v>9.3264248704663211E-2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1</v>
      </c>
      <c r="D54" s="42">
        <v>1</v>
      </c>
      <c r="E54" s="189">
        <v>1</v>
      </c>
      <c r="F54" s="77">
        <f t="shared" si="6"/>
        <v>0</v>
      </c>
      <c r="G54" s="33">
        <f t="shared" si="6"/>
        <v>0</v>
      </c>
      <c r="H54" s="190">
        <v>1</v>
      </c>
      <c r="I54" s="189">
        <v>1</v>
      </c>
      <c r="J54" s="42">
        <f t="shared" si="5"/>
        <v>0</v>
      </c>
      <c r="K54" s="38">
        <f t="shared" si="5"/>
        <v>0</v>
      </c>
      <c r="L54" s="191">
        <f t="shared" si="2"/>
        <v>0</v>
      </c>
      <c r="M54" s="39">
        <f t="shared" si="3"/>
        <v>7.4019245003700959E-4</v>
      </c>
      <c r="N54" s="192">
        <v>0</v>
      </c>
    </row>
    <row r="55" spans="1:14" ht="15" thickBot="1" x14ac:dyDescent="0.2">
      <c r="A55" s="193" t="s">
        <v>53</v>
      </c>
      <c r="B55" s="43">
        <f>SUM(B5:B54)</f>
        <v>1106</v>
      </c>
      <c r="C55" s="75">
        <f>SUM(C5:C54)</f>
        <v>1351</v>
      </c>
      <c r="D55" s="43">
        <f>SUM(D5:D54)</f>
        <v>1108</v>
      </c>
      <c r="E55" s="75">
        <f>SUM(E5:E54)</f>
        <v>1348</v>
      </c>
      <c r="F55" s="44">
        <f t="shared" si="6"/>
        <v>-2</v>
      </c>
      <c r="G55" s="146">
        <f t="shared" si="6"/>
        <v>3</v>
      </c>
      <c r="H55" s="43">
        <f>SUM(H5:H54)</f>
        <v>1024</v>
      </c>
      <c r="I55" s="75">
        <f>SUM(I5:I54)</f>
        <v>1249</v>
      </c>
      <c r="J55" s="44">
        <f t="shared" si="5"/>
        <v>82</v>
      </c>
      <c r="K55" s="45">
        <f t="shared" si="5"/>
        <v>102</v>
      </c>
      <c r="L55" s="194">
        <f t="shared" si="2"/>
        <v>8.1665332265812657E-2</v>
      </c>
      <c r="M55" s="195">
        <f t="shared" si="3"/>
        <v>1</v>
      </c>
      <c r="N55" s="7"/>
    </row>
  </sheetData>
  <mergeCells count="15">
    <mergeCell ref="I2:M2"/>
    <mergeCell ref="B3:C3"/>
    <mergeCell ref="D3:E3"/>
    <mergeCell ref="F3:G3"/>
    <mergeCell ref="H3:I3"/>
    <mergeCell ref="J3:K3"/>
    <mergeCell ref="AA3:AB3"/>
    <mergeCell ref="AC3:AD3"/>
    <mergeCell ref="AE3:AF3"/>
    <mergeCell ref="P3:P4"/>
    <mergeCell ref="Q3:R3"/>
    <mergeCell ref="S3:T3"/>
    <mergeCell ref="U3:V3"/>
    <mergeCell ref="W3:X3"/>
    <mergeCell ref="Y3:Z3"/>
  </mergeCells>
  <phoneticPr fontId="15"/>
  <pageMargins left="0.51181102362204722" right="0.51181102362204722" top="0.55118110236220474" bottom="0.39370078740157483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55"/>
  <sheetViews>
    <sheetView topLeftCell="A34" workbookViewId="0">
      <selection activeCell="R55" sqref="R55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62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6.875" customWidth="1"/>
    <col min="14" max="14" width="5.625" customWidth="1"/>
    <col min="15" max="15" width="6" customWidth="1"/>
    <col min="16" max="16" width="8" customWidth="1"/>
  </cols>
  <sheetData>
    <row r="2" spans="1:32" ht="15" thickBot="1" x14ac:dyDescent="0.2">
      <c r="A2" s="127"/>
      <c r="B2" s="1"/>
      <c r="C2" s="1"/>
      <c r="D2" s="1"/>
      <c r="G2" s="1"/>
      <c r="I2" s="253" t="s">
        <v>184</v>
      </c>
      <c r="J2" s="253"/>
      <c r="K2" s="253"/>
      <c r="L2" s="253"/>
      <c r="M2" s="253"/>
    </row>
    <row r="3" spans="1:32" ht="14.25" x14ac:dyDescent="0.15">
      <c r="A3" s="149"/>
      <c r="B3" s="248">
        <v>44896</v>
      </c>
      <c r="C3" s="249"/>
      <c r="D3" s="248">
        <v>44866</v>
      </c>
      <c r="E3" s="249"/>
      <c r="F3" s="250" t="s">
        <v>3</v>
      </c>
      <c r="G3" s="251"/>
      <c r="H3" s="248">
        <v>44531</v>
      </c>
      <c r="I3" s="249"/>
      <c r="J3" s="250" t="s">
        <v>4</v>
      </c>
      <c r="K3" s="252"/>
      <c r="L3" s="65" t="s">
        <v>5</v>
      </c>
      <c r="M3" s="23" t="s">
        <v>6</v>
      </c>
      <c r="N3" s="8"/>
      <c r="P3" s="241" t="s">
        <v>114</v>
      </c>
      <c r="Q3" s="243" t="s">
        <v>8</v>
      </c>
      <c r="R3" s="243"/>
      <c r="S3" s="232" t="s">
        <v>9</v>
      </c>
      <c r="T3" s="233"/>
      <c r="U3" s="234" t="s">
        <v>10</v>
      </c>
      <c r="V3" s="235"/>
      <c r="W3" s="232" t="s">
        <v>11</v>
      </c>
      <c r="X3" s="233"/>
      <c r="Y3" s="236" t="s">
        <v>12</v>
      </c>
      <c r="Z3" s="233"/>
      <c r="AA3" s="232" t="s">
        <v>13</v>
      </c>
      <c r="AB3" s="237"/>
      <c r="AC3" s="238" t="s">
        <v>14</v>
      </c>
      <c r="AD3" s="239"/>
      <c r="AE3" s="230" t="s">
        <v>15</v>
      </c>
      <c r="AF3" s="231"/>
    </row>
    <row r="4" spans="1:32" ht="15" thickBot="1" x14ac:dyDescent="0.2">
      <c r="A4" s="150" t="s">
        <v>6</v>
      </c>
      <c r="B4" s="19" t="s">
        <v>16</v>
      </c>
      <c r="C4" s="91" t="s">
        <v>17</v>
      </c>
      <c r="D4" s="19" t="s">
        <v>16</v>
      </c>
      <c r="E4" s="91" t="s">
        <v>17</v>
      </c>
      <c r="F4" s="24" t="s">
        <v>16</v>
      </c>
      <c r="G4" s="89" t="s">
        <v>17</v>
      </c>
      <c r="H4" s="24" t="s">
        <v>16</v>
      </c>
      <c r="I4" s="151" t="s">
        <v>17</v>
      </c>
      <c r="J4" s="24" t="s">
        <v>16</v>
      </c>
      <c r="K4" s="90" t="s">
        <v>17</v>
      </c>
      <c r="L4" s="66" t="s">
        <v>18</v>
      </c>
      <c r="M4" s="25" t="s">
        <v>19</v>
      </c>
      <c r="N4" s="152" t="s">
        <v>2</v>
      </c>
      <c r="P4" s="242"/>
      <c r="Q4" s="52" t="s">
        <v>21</v>
      </c>
      <c r="R4" s="153" t="s">
        <v>17</v>
      </c>
      <c r="S4" s="53" t="s">
        <v>21</v>
      </c>
      <c r="T4" s="154" t="s">
        <v>17</v>
      </c>
      <c r="U4" s="52" t="s">
        <v>21</v>
      </c>
      <c r="V4" s="153" t="s">
        <v>17</v>
      </c>
      <c r="W4" s="53" t="s">
        <v>21</v>
      </c>
      <c r="X4" s="154" t="s">
        <v>17</v>
      </c>
      <c r="Y4" s="52" t="s">
        <v>21</v>
      </c>
      <c r="Z4" s="153" t="s">
        <v>17</v>
      </c>
      <c r="AA4" s="53" t="s">
        <v>21</v>
      </c>
      <c r="AB4" s="155" t="s">
        <v>17</v>
      </c>
      <c r="AC4" s="156" t="s">
        <v>21</v>
      </c>
      <c r="AD4" s="157" t="s">
        <v>17</v>
      </c>
      <c r="AE4" s="158" t="s">
        <v>22</v>
      </c>
      <c r="AF4" s="159" t="s">
        <v>23</v>
      </c>
    </row>
    <row r="5" spans="1:32" ht="14.25" x14ac:dyDescent="0.15">
      <c r="A5" s="160" t="s">
        <v>134</v>
      </c>
      <c r="B5" s="125">
        <v>1</v>
      </c>
      <c r="C5" s="76">
        <v>1</v>
      </c>
      <c r="D5" s="125">
        <v>1</v>
      </c>
      <c r="E5" s="76">
        <v>1</v>
      </c>
      <c r="F5" s="20">
        <f t="shared" ref="F5:G33" si="0">B5-D5</f>
        <v>0</v>
      </c>
      <c r="G5" s="26">
        <f t="shared" si="0"/>
        <v>0</v>
      </c>
      <c r="H5" s="125"/>
      <c r="I5" s="76"/>
      <c r="J5" s="27">
        <f t="shared" ref="J5:K18" si="1">B5-H5</f>
        <v>1</v>
      </c>
      <c r="K5" s="28">
        <f t="shared" si="1"/>
        <v>1</v>
      </c>
      <c r="L5" s="161">
        <f t="shared" ref="L5:L55" si="2">IF(ISERROR(K5/I5),0,K5/I5)</f>
        <v>0</v>
      </c>
      <c r="M5" s="29">
        <f t="shared" ref="M5:M55" si="3">C5/$C$55</f>
        <v>7.4183976261127599E-4</v>
      </c>
      <c r="N5" s="162">
        <v>1</v>
      </c>
      <c r="P5" s="148" t="s">
        <v>25</v>
      </c>
      <c r="Q5" s="163">
        <v>19</v>
      </c>
      <c r="R5" s="163">
        <v>1086</v>
      </c>
      <c r="S5" s="164">
        <v>7</v>
      </c>
      <c r="T5" s="164">
        <v>14</v>
      </c>
      <c r="U5" s="163">
        <v>1</v>
      </c>
      <c r="V5" s="163">
        <v>1</v>
      </c>
      <c r="W5" s="164">
        <v>3</v>
      </c>
      <c r="X5" s="164">
        <v>29</v>
      </c>
      <c r="Y5" s="163">
        <v>6</v>
      </c>
      <c r="Z5" s="165">
        <v>213</v>
      </c>
      <c r="AA5" s="164">
        <v>2</v>
      </c>
      <c r="AB5" s="166">
        <v>4</v>
      </c>
      <c r="AC5" s="167">
        <f>Q5+S5+U5+W5+Y5+AA5</f>
        <v>38</v>
      </c>
      <c r="AD5" s="168">
        <f>R5+T5+V5+X5+Z5+AB5+1</f>
        <v>1348</v>
      </c>
      <c r="AE5" s="169">
        <v>674</v>
      </c>
      <c r="AF5" s="170">
        <v>674</v>
      </c>
    </row>
    <row r="6" spans="1:32" ht="15" thickBot="1" x14ac:dyDescent="0.2">
      <c r="A6" s="171" t="s">
        <v>135</v>
      </c>
      <c r="B6" s="126">
        <v>1</v>
      </c>
      <c r="C6" s="74">
        <v>2</v>
      </c>
      <c r="D6" s="126">
        <v>1</v>
      </c>
      <c r="E6" s="74">
        <v>2</v>
      </c>
      <c r="F6" s="21">
        <f t="shared" si="0"/>
        <v>0</v>
      </c>
      <c r="G6" s="30">
        <f t="shared" si="0"/>
        <v>0</v>
      </c>
      <c r="H6" s="126">
        <v>1</v>
      </c>
      <c r="I6" s="74">
        <v>2</v>
      </c>
      <c r="J6" s="21">
        <f t="shared" si="1"/>
        <v>0</v>
      </c>
      <c r="K6" s="31">
        <f t="shared" si="1"/>
        <v>0</v>
      </c>
      <c r="L6" s="161">
        <f t="shared" si="2"/>
        <v>0</v>
      </c>
      <c r="M6" s="32">
        <f t="shared" si="3"/>
        <v>1.483679525222552E-3</v>
      </c>
      <c r="N6" s="162">
        <v>5</v>
      </c>
      <c r="P6" s="172" t="s">
        <v>19</v>
      </c>
      <c r="Q6" s="59">
        <f>Q5/AC5</f>
        <v>0.5</v>
      </c>
      <c r="R6" s="59">
        <f>R5/AD5</f>
        <v>0.8056379821958457</v>
      </c>
      <c r="S6" s="60">
        <f>S5/AC5</f>
        <v>0.18421052631578946</v>
      </c>
      <c r="T6" s="60">
        <f>T5/AD5</f>
        <v>1.0385756676557863E-2</v>
      </c>
      <c r="U6" s="59">
        <f>U5/AC5</f>
        <v>2.6315789473684209E-2</v>
      </c>
      <c r="V6" s="59">
        <f>V5/AD5</f>
        <v>7.4183976261127599E-4</v>
      </c>
      <c r="W6" s="60">
        <f>W5/AC5</f>
        <v>7.8947368421052627E-2</v>
      </c>
      <c r="X6" s="60">
        <f>X5/AD5</f>
        <v>2.1513353115727003E-2</v>
      </c>
      <c r="Y6" s="59">
        <f>Y5/AC5</f>
        <v>0.15789473684210525</v>
      </c>
      <c r="Z6" s="59">
        <f>Z5/AD5</f>
        <v>0.15801186943620177</v>
      </c>
      <c r="AA6" s="60">
        <f>AA5/AC5</f>
        <v>5.2631578947368418E-2</v>
      </c>
      <c r="AB6" s="173">
        <f>AB5/AD5</f>
        <v>2.967359050445104E-3</v>
      </c>
      <c r="AC6" s="174">
        <f>Q6+S6+U6+W6+Y6+AA6</f>
        <v>1</v>
      </c>
      <c r="AD6" s="175">
        <f>R6+T6+V6+X6+Z6+AB6</f>
        <v>0.99925816023738867</v>
      </c>
      <c r="AE6" s="63">
        <f>AE5/AD5</f>
        <v>0.5</v>
      </c>
      <c r="AF6" s="64">
        <f>AF5/AD5</f>
        <v>0.5</v>
      </c>
    </row>
    <row r="7" spans="1:32" ht="14.25" x14ac:dyDescent="0.15">
      <c r="A7" s="176" t="s">
        <v>84</v>
      </c>
      <c r="B7" s="93">
        <v>3</v>
      </c>
      <c r="C7" s="73">
        <v>3</v>
      </c>
      <c r="D7" s="93">
        <v>3</v>
      </c>
      <c r="E7" s="73">
        <v>3</v>
      </c>
      <c r="F7" s="22">
        <f t="shared" si="0"/>
        <v>0</v>
      </c>
      <c r="G7" s="33">
        <f t="shared" si="0"/>
        <v>0</v>
      </c>
      <c r="H7" s="93">
        <v>3</v>
      </c>
      <c r="I7" s="73">
        <v>3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2.225519287833828E-3</v>
      </c>
      <c r="N7" s="162">
        <v>6</v>
      </c>
      <c r="P7" s="127"/>
      <c r="Q7" s="177"/>
      <c r="R7" s="178" t="s">
        <v>136</v>
      </c>
    </row>
    <row r="8" spans="1:32" ht="14.25" x14ac:dyDescent="0.15">
      <c r="A8" s="179" t="s">
        <v>137</v>
      </c>
      <c r="B8" s="93">
        <v>2</v>
      </c>
      <c r="C8" s="73">
        <v>2</v>
      </c>
      <c r="D8" s="93">
        <v>2</v>
      </c>
      <c r="E8" s="73">
        <v>2</v>
      </c>
      <c r="F8" s="22">
        <f t="shared" si="0"/>
        <v>0</v>
      </c>
      <c r="G8" s="33">
        <f t="shared" si="0"/>
        <v>0</v>
      </c>
      <c r="H8" s="93">
        <v>2</v>
      </c>
      <c r="I8" s="73">
        <v>2</v>
      </c>
      <c r="J8" s="22">
        <f t="shared" si="1"/>
        <v>0</v>
      </c>
      <c r="K8" s="34">
        <f t="shared" si="1"/>
        <v>0</v>
      </c>
      <c r="L8" s="161">
        <f t="shared" si="2"/>
        <v>0</v>
      </c>
      <c r="M8" s="35">
        <f t="shared" si="3"/>
        <v>1.483679525222552E-3</v>
      </c>
      <c r="N8" s="162">
        <v>2</v>
      </c>
      <c r="Q8" s="177"/>
      <c r="R8" s="178" t="s">
        <v>116</v>
      </c>
    </row>
    <row r="9" spans="1:32" ht="14.25" x14ac:dyDescent="0.15">
      <c r="A9" s="179" t="s">
        <v>138</v>
      </c>
      <c r="B9" s="93">
        <v>119</v>
      </c>
      <c r="C9" s="73">
        <v>204</v>
      </c>
      <c r="D9" s="93">
        <v>118</v>
      </c>
      <c r="E9" s="73">
        <v>204</v>
      </c>
      <c r="F9" s="22">
        <f t="shared" si="0"/>
        <v>1</v>
      </c>
      <c r="G9" s="33">
        <f t="shared" si="0"/>
        <v>0</v>
      </c>
      <c r="H9" s="93">
        <v>102</v>
      </c>
      <c r="I9" s="73">
        <v>185</v>
      </c>
      <c r="J9" s="22">
        <f t="shared" si="1"/>
        <v>17</v>
      </c>
      <c r="K9" s="34">
        <f t="shared" si="1"/>
        <v>19</v>
      </c>
      <c r="L9" s="161">
        <f t="shared" si="2"/>
        <v>0.10270270270270271</v>
      </c>
      <c r="M9" s="35">
        <f t="shared" si="3"/>
        <v>0.1513353115727003</v>
      </c>
      <c r="N9" s="162">
        <v>5</v>
      </c>
      <c r="P9" s="127"/>
      <c r="Q9" s="177"/>
    </row>
    <row r="10" spans="1:32" ht="14.25" x14ac:dyDescent="0.15">
      <c r="A10" s="179" t="s">
        <v>139</v>
      </c>
      <c r="B10" s="22">
        <v>6</v>
      </c>
      <c r="C10" s="73">
        <v>6</v>
      </c>
      <c r="D10" s="22">
        <v>6</v>
      </c>
      <c r="E10" s="73">
        <v>6</v>
      </c>
      <c r="F10" s="22">
        <f t="shared" si="0"/>
        <v>0</v>
      </c>
      <c r="G10" s="33">
        <f t="shared" si="0"/>
        <v>0</v>
      </c>
      <c r="H10" s="22"/>
      <c r="I10" s="73"/>
      <c r="J10" s="22">
        <f t="shared" si="1"/>
        <v>6</v>
      </c>
      <c r="K10" s="34">
        <f t="shared" si="1"/>
        <v>6</v>
      </c>
      <c r="L10" s="161">
        <f t="shared" si="2"/>
        <v>0</v>
      </c>
      <c r="M10" s="35">
        <f t="shared" si="3"/>
        <v>4.4510385756676559E-3</v>
      </c>
      <c r="N10" s="162">
        <v>1</v>
      </c>
    </row>
    <row r="11" spans="1:32" ht="14.25" x14ac:dyDescent="0.15">
      <c r="A11" s="180" t="s">
        <v>140</v>
      </c>
      <c r="B11" s="93">
        <v>10</v>
      </c>
      <c r="C11" s="73">
        <v>22</v>
      </c>
      <c r="D11" s="93">
        <v>10</v>
      </c>
      <c r="E11" s="73">
        <v>22</v>
      </c>
      <c r="F11" s="22">
        <f t="shared" si="0"/>
        <v>0</v>
      </c>
      <c r="G11" s="33">
        <f t="shared" si="0"/>
        <v>0</v>
      </c>
      <c r="H11" s="93">
        <v>10</v>
      </c>
      <c r="I11" s="73">
        <v>20</v>
      </c>
      <c r="J11" s="22">
        <f t="shared" si="1"/>
        <v>0</v>
      </c>
      <c r="K11" s="34">
        <f t="shared" si="1"/>
        <v>2</v>
      </c>
      <c r="L11" s="161">
        <f t="shared" si="2"/>
        <v>0.1</v>
      </c>
      <c r="M11" s="35">
        <f t="shared" si="3"/>
        <v>1.6320474777448073E-2</v>
      </c>
      <c r="N11" s="162">
        <v>1</v>
      </c>
    </row>
    <row r="12" spans="1:32" ht="14.25" x14ac:dyDescent="0.15">
      <c r="A12" s="179" t="s">
        <v>141</v>
      </c>
      <c r="B12" s="93">
        <v>1</v>
      </c>
      <c r="C12" s="73">
        <v>1</v>
      </c>
      <c r="D12" s="93">
        <v>1</v>
      </c>
      <c r="E12" s="73">
        <v>1</v>
      </c>
      <c r="F12" s="22">
        <f t="shared" si="0"/>
        <v>0</v>
      </c>
      <c r="G12" s="33">
        <f t="shared" si="0"/>
        <v>0</v>
      </c>
      <c r="H12" s="93"/>
      <c r="I12" s="73"/>
      <c r="J12" s="22">
        <f t="shared" si="1"/>
        <v>1</v>
      </c>
      <c r="K12" s="34">
        <f t="shared" si="1"/>
        <v>1</v>
      </c>
      <c r="L12" s="161">
        <f t="shared" si="2"/>
        <v>0</v>
      </c>
      <c r="M12" s="35">
        <f t="shared" si="3"/>
        <v>7.4183976261127599E-4</v>
      </c>
      <c r="N12" s="162">
        <v>1</v>
      </c>
    </row>
    <row r="13" spans="1:32" ht="14.25" x14ac:dyDescent="0.15">
      <c r="A13" s="179" t="s">
        <v>142</v>
      </c>
      <c r="B13" s="22">
        <v>2</v>
      </c>
      <c r="C13" s="73">
        <v>2</v>
      </c>
      <c r="D13" s="22">
        <v>2</v>
      </c>
      <c r="E13" s="73">
        <v>2</v>
      </c>
      <c r="F13" s="22">
        <f t="shared" si="0"/>
        <v>0</v>
      </c>
      <c r="G13" s="36">
        <f t="shared" si="0"/>
        <v>0</v>
      </c>
      <c r="H13" s="22">
        <v>1</v>
      </c>
      <c r="I13" s="73">
        <v>3</v>
      </c>
      <c r="J13" s="22">
        <f t="shared" si="1"/>
        <v>1</v>
      </c>
      <c r="K13" s="34">
        <f t="shared" si="1"/>
        <v>-1</v>
      </c>
      <c r="L13" s="161">
        <f t="shared" si="2"/>
        <v>-0.33333333333333331</v>
      </c>
      <c r="M13" s="35">
        <f t="shared" si="3"/>
        <v>1.483679525222552E-3</v>
      </c>
      <c r="N13" s="162">
        <v>4</v>
      </c>
    </row>
    <row r="14" spans="1:32" ht="14.25" x14ac:dyDescent="0.15">
      <c r="A14" s="179" t="s">
        <v>143</v>
      </c>
      <c r="B14" s="22">
        <v>4</v>
      </c>
      <c r="C14" s="73">
        <v>6</v>
      </c>
      <c r="D14" s="22">
        <v>4</v>
      </c>
      <c r="E14" s="73">
        <v>6</v>
      </c>
      <c r="F14" s="22">
        <f t="shared" si="0"/>
        <v>0</v>
      </c>
      <c r="G14" s="33">
        <f t="shared" si="0"/>
        <v>0</v>
      </c>
      <c r="H14" s="22">
        <v>1</v>
      </c>
      <c r="I14" s="73">
        <v>3</v>
      </c>
      <c r="J14" s="22">
        <f t="shared" si="1"/>
        <v>3</v>
      </c>
      <c r="K14" s="34">
        <f t="shared" si="1"/>
        <v>3</v>
      </c>
      <c r="L14" s="161">
        <f t="shared" si="2"/>
        <v>1</v>
      </c>
      <c r="M14" s="35">
        <f t="shared" si="3"/>
        <v>4.4510385756676559E-3</v>
      </c>
      <c r="N14" s="162">
        <v>1</v>
      </c>
    </row>
    <row r="15" spans="1:32" ht="14.25" x14ac:dyDescent="0.15">
      <c r="A15" s="179" t="s">
        <v>144</v>
      </c>
      <c r="B15" s="93">
        <v>189</v>
      </c>
      <c r="C15" s="73">
        <v>231</v>
      </c>
      <c r="D15" s="93">
        <v>193</v>
      </c>
      <c r="E15" s="73">
        <v>236</v>
      </c>
      <c r="F15" s="22">
        <f t="shared" si="0"/>
        <v>-4</v>
      </c>
      <c r="G15" s="33">
        <f t="shared" si="0"/>
        <v>-5</v>
      </c>
      <c r="H15" s="93">
        <v>173</v>
      </c>
      <c r="I15" s="73">
        <v>215</v>
      </c>
      <c r="J15" s="22">
        <f t="shared" si="1"/>
        <v>16</v>
      </c>
      <c r="K15" s="34">
        <f t="shared" si="1"/>
        <v>16</v>
      </c>
      <c r="L15" s="161">
        <f t="shared" si="2"/>
        <v>7.441860465116279E-2</v>
      </c>
      <c r="M15" s="35">
        <f t="shared" si="3"/>
        <v>0.17136498516320475</v>
      </c>
      <c r="N15" s="162">
        <v>1</v>
      </c>
    </row>
    <row r="16" spans="1:32" ht="14.25" x14ac:dyDescent="0.15">
      <c r="A16" s="179" t="s">
        <v>73</v>
      </c>
      <c r="B16" s="93">
        <v>121</v>
      </c>
      <c r="C16" s="73">
        <v>125</v>
      </c>
      <c r="D16" s="93">
        <v>121</v>
      </c>
      <c r="E16" s="73">
        <v>125</v>
      </c>
      <c r="F16" s="22">
        <f t="shared" si="0"/>
        <v>0</v>
      </c>
      <c r="G16" s="33">
        <f t="shared" si="0"/>
        <v>0</v>
      </c>
      <c r="H16" s="93">
        <v>129</v>
      </c>
      <c r="I16" s="73">
        <v>132</v>
      </c>
      <c r="J16" s="22">
        <f t="shared" si="1"/>
        <v>-8</v>
      </c>
      <c r="K16" s="34">
        <f t="shared" si="1"/>
        <v>-7</v>
      </c>
      <c r="L16" s="161">
        <f t="shared" si="2"/>
        <v>-5.3030303030303032E-2</v>
      </c>
      <c r="M16" s="35">
        <f t="shared" si="3"/>
        <v>9.2729970326409492E-2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7.4183976261127599E-4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1.483679525222552E-3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>
        <v>2</v>
      </c>
      <c r="I20" s="73">
        <v>2</v>
      </c>
      <c r="J20" s="22">
        <f t="shared" ref="J20:K30" si="4">B20-H20</f>
        <v>-2</v>
      </c>
      <c r="K20" s="34">
        <f t="shared" si="4"/>
        <v>-2</v>
      </c>
      <c r="L20" s="161">
        <f t="shared" si="2"/>
        <v>-1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7.4183976261127599E-4</v>
      </c>
      <c r="N21" s="162">
        <v>3</v>
      </c>
    </row>
    <row r="22" spans="1:14" ht="14.25" x14ac:dyDescent="0.15">
      <c r="A22" s="179" t="s">
        <v>150</v>
      </c>
      <c r="B22" s="93">
        <v>8</v>
      </c>
      <c r="C22" s="73">
        <v>8</v>
      </c>
      <c r="D22" s="93">
        <v>8</v>
      </c>
      <c r="E22" s="73">
        <v>8</v>
      </c>
      <c r="F22" s="37">
        <f t="shared" si="0"/>
        <v>0</v>
      </c>
      <c r="G22" s="33">
        <f t="shared" si="0"/>
        <v>0</v>
      </c>
      <c r="H22" s="93">
        <v>7</v>
      </c>
      <c r="I22" s="73">
        <v>8</v>
      </c>
      <c r="J22" s="37">
        <f t="shared" si="4"/>
        <v>1</v>
      </c>
      <c r="K22" s="38">
        <f t="shared" si="4"/>
        <v>0</v>
      </c>
      <c r="L22" s="161">
        <f t="shared" si="2"/>
        <v>0</v>
      </c>
      <c r="M22" s="39">
        <f t="shared" si="3"/>
        <v>5.9347181008902079E-3</v>
      </c>
      <c r="N22" s="162">
        <v>1</v>
      </c>
    </row>
    <row r="23" spans="1:14" ht="14.25" x14ac:dyDescent="0.15">
      <c r="A23" s="181" t="s">
        <v>151</v>
      </c>
      <c r="B23" s="22">
        <v>53</v>
      </c>
      <c r="C23" s="73">
        <v>53</v>
      </c>
      <c r="D23" s="22">
        <v>52</v>
      </c>
      <c r="E23" s="73">
        <v>52</v>
      </c>
      <c r="F23" s="37">
        <f t="shared" si="0"/>
        <v>1</v>
      </c>
      <c r="G23" s="40">
        <f t="shared" si="0"/>
        <v>1</v>
      </c>
      <c r="H23" s="22">
        <v>30</v>
      </c>
      <c r="I23" s="73">
        <v>30</v>
      </c>
      <c r="J23" s="37">
        <f t="shared" si="4"/>
        <v>23</v>
      </c>
      <c r="K23" s="38">
        <f t="shared" si="4"/>
        <v>23</v>
      </c>
      <c r="L23" s="161">
        <f t="shared" si="2"/>
        <v>0.76666666666666672</v>
      </c>
      <c r="M23" s="39">
        <f t="shared" si="3"/>
        <v>3.9317507418397624E-2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7.4183976261127599E-4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7.4183976261127599E-4</v>
      </c>
      <c r="N26" s="162">
        <v>4</v>
      </c>
    </row>
    <row r="27" spans="1:14" ht="14.25" x14ac:dyDescent="0.15">
      <c r="A27" s="179" t="s">
        <v>154</v>
      </c>
      <c r="B27" s="22">
        <v>6</v>
      </c>
      <c r="C27" s="73">
        <v>6</v>
      </c>
      <c r="D27" s="22">
        <v>6</v>
      </c>
      <c r="E27" s="73">
        <v>6</v>
      </c>
      <c r="F27" s="22">
        <f t="shared" si="0"/>
        <v>0</v>
      </c>
      <c r="G27" s="33">
        <f t="shared" si="0"/>
        <v>0</v>
      </c>
      <c r="H27" s="22">
        <v>7</v>
      </c>
      <c r="I27" s="73">
        <v>7</v>
      </c>
      <c r="J27" s="22">
        <f t="shared" si="4"/>
        <v>-1</v>
      </c>
      <c r="K27" s="34">
        <f t="shared" si="4"/>
        <v>-1</v>
      </c>
      <c r="L27" s="161">
        <f t="shared" si="2"/>
        <v>-0.14285714285714285</v>
      </c>
      <c r="M27" s="35">
        <f t="shared" si="3"/>
        <v>4.4510385756676559E-3</v>
      </c>
      <c r="N27" s="162">
        <v>1</v>
      </c>
    </row>
    <row r="28" spans="1:14" ht="14.25" x14ac:dyDescent="0.15">
      <c r="A28" s="179" t="s">
        <v>155</v>
      </c>
      <c r="B28" s="93">
        <v>106</v>
      </c>
      <c r="C28" s="109">
        <v>116</v>
      </c>
      <c r="D28" s="93">
        <v>108</v>
      </c>
      <c r="E28" s="109">
        <v>118</v>
      </c>
      <c r="F28" s="93">
        <f t="shared" si="0"/>
        <v>-2</v>
      </c>
      <c r="G28" s="105">
        <f t="shared" si="0"/>
        <v>-2</v>
      </c>
      <c r="H28" s="93">
        <v>108</v>
      </c>
      <c r="I28" s="109">
        <v>119</v>
      </c>
      <c r="J28" s="93">
        <f t="shared" si="4"/>
        <v>-2</v>
      </c>
      <c r="K28" s="106">
        <f t="shared" si="4"/>
        <v>-3</v>
      </c>
      <c r="L28" s="161">
        <f t="shared" si="2"/>
        <v>-2.5210084033613446E-2</v>
      </c>
      <c r="M28" s="108">
        <f t="shared" si="3"/>
        <v>8.6053412462908013E-2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6</v>
      </c>
      <c r="I29" s="73">
        <v>6</v>
      </c>
      <c r="J29" s="22">
        <f t="shared" si="4"/>
        <v>-1</v>
      </c>
      <c r="K29" s="34">
        <f t="shared" si="4"/>
        <v>-1</v>
      </c>
      <c r="L29" s="161">
        <f t="shared" si="2"/>
        <v>-0.16666666666666666</v>
      </c>
      <c r="M29" s="35">
        <f t="shared" si="3"/>
        <v>3.70919881305638E-3</v>
      </c>
      <c r="N29" s="162">
        <v>1</v>
      </c>
    </row>
    <row r="30" spans="1:14" ht="14.25" x14ac:dyDescent="0.15">
      <c r="A30" s="179" t="s">
        <v>157</v>
      </c>
      <c r="B30" s="22">
        <v>1</v>
      </c>
      <c r="C30" s="73">
        <v>1</v>
      </c>
      <c r="D30" s="22">
        <v>1</v>
      </c>
      <c r="E30" s="73">
        <v>1</v>
      </c>
      <c r="F30" s="22">
        <f t="shared" si="0"/>
        <v>0</v>
      </c>
      <c r="G30" s="33">
        <f t="shared" si="0"/>
        <v>0</v>
      </c>
      <c r="H30" s="22"/>
      <c r="I30" s="73"/>
      <c r="J30" s="22">
        <f t="shared" si="4"/>
        <v>1</v>
      </c>
      <c r="K30" s="34">
        <f t="shared" si="4"/>
        <v>1</v>
      </c>
      <c r="L30" s="161">
        <f t="shared" si="2"/>
        <v>0</v>
      </c>
      <c r="M30" s="35">
        <f t="shared" si="3"/>
        <v>7.4183976261127599E-4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5</v>
      </c>
      <c r="C32" s="73">
        <v>12</v>
      </c>
      <c r="D32" s="93">
        <v>5</v>
      </c>
      <c r="E32" s="73">
        <v>12</v>
      </c>
      <c r="F32" s="22">
        <f t="shared" si="0"/>
        <v>0</v>
      </c>
      <c r="G32" s="33">
        <f t="shared" si="0"/>
        <v>0</v>
      </c>
      <c r="H32" s="93">
        <v>3</v>
      </c>
      <c r="I32" s="73">
        <v>8</v>
      </c>
      <c r="J32" s="22">
        <f t="shared" ref="J32:K55" si="5">B32-H32</f>
        <v>2</v>
      </c>
      <c r="K32" s="34">
        <f t="shared" si="5"/>
        <v>4</v>
      </c>
      <c r="L32" s="161">
        <f t="shared" si="2"/>
        <v>0.5</v>
      </c>
      <c r="M32" s="35">
        <f t="shared" si="3"/>
        <v>8.9020771513353119E-3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1</v>
      </c>
      <c r="I33" s="73">
        <v>1</v>
      </c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7.4183976261127599E-4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21</v>
      </c>
      <c r="C35" s="73">
        <v>30</v>
      </c>
      <c r="D35" s="93">
        <v>21</v>
      </c>
      <c r="E35" s="73">
        <v>30</v>
      </c>
      <c r="F35" s="22">
        <f t="shared" si="6"/>
        <v>0</v>
      </c>
      <c r="G35" s="36">
        <f t="shared" si="6"/>
        <v>0</v>
      </c>
      <c r="H35" s="93">
        <v>19</v>
      </c>
      <c r="I35" s="73">
        <v>25</v>
      </c>
      <c r="J35" s="22">
        <f t="shared" si="5"/>
        <v>2</v>
      </c>
      <c r="K35" s="34">
        <f t="shared" si="5"/>
        <v>5</v>
      </c>
      <c r="L35" s="161">
        <f t="shared" si="2"/>
        <v>0.2</v>
      </c>
      <c r="M35" s="35">
        <f t="shared" si="3"/>
        <v>2.2255192878338281E-2</v>
      </c>
      <c r="N35" s="162">
        <v>1</v>
      </c>
    </row>
    <row r="36" spans="1:14" ht="14.25" x14ac:dyDescent="0.15">
      <c r="A36" s="179" t="s">
        <v>163</v>
      </c>
      <c r="B36" s="93">
        <v>0</v>
      </c>
      <c r="C36" s="73">
        <v>4</v>
      </c>
      <c r="D36" s="93">
        <v>0</v>
      </c>
      <c r="E36" s="73">
        <v>4</v>
      </c>
      <c r="F36" s="22">
        <f t="shared" si="6"/>
        <v>0</v>
      </c>
      <c r="G36" s="36">
        <f t="shared" si="6"/>
        <v>0</v>
      </c>
      <c r="H36" s="93">
        <v>0</v>
      </c>
      <c r="I36" s="73">
        <v>4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si="3"/>
        <v>2.967359050445104E-3</v>
      </c>
      <c r="N36" s="162">
        <v>5</v>
      </c>
    </row>
    <row r="37" spans="1:14" ht="14.25" x14ac:dyDescent="0.15">
      <c r="A37" s="179" t="s">
        <v>164</v>
      </c>
      <c r="B37" s="22">
        <v>1</v>
      </c>
      <c r="C37" s="73">
        <v>1</v>
      </c>
      <c r="D37" s="22">
        <v>1</v>
      </c>
      <c r="E37" s="73">
        <v>1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0</v>
      </c>
      <c r="K37" s="34">
        <f t="shared" si="5"/>
        <v>0</v>
      </c>
      <c r="L37" s="161">
        <f t="shared" si="2"/>
        <v>0</v>
      </c>
      <c r="M37" s="35">
        <f t="shared" si="3"/>
        <v>7.4183976261127599E-4</v>
      </c>
      <c r="N37" s="162">
        <v>5</v>
      </c>
    </row>
    <row r="38" spans="1:14" ht="14.25" x14ac:dyDescent="0.15">
      <c r="A38" s="182" t="s">
        <v>165</v>
      </c>
      <c r="B38" s="93">
        <v>269</v>
      </c>
      <c r="C38" s="72">
        <v>320</v>
      </c>
      <c r="D38" s="93">
        <v>265</v>
      </c>
      <c r="E38" s="72">
        <v>316</v>
      </c>
      <c r="F38" s="22">
        <f t="shared" si="6"/>
        <v>4</v>
      </c>
      <c r="G38" s="36">
        <f t="shared" si="6"/>
        <v>4</v>
      </c>
      <c r="H38" s="93">
        <v>259</v>
      </c>
      <c r="I38" s="72">
        <v>307</v>
      </c>
      <c r="J38" s="22">
        <f t="shared" si="5"/>
        <v>10</v>
      </c>
      <c r="K38" s="34">
        <f t="shared" si="5"/>
        <v>13</v>
      </c>
      <c r="L38" s="161">
        <f t="shared" si="2"/>
        <v>4.2345276872964167E-2</v>
      </c>
      <c r="M38" s="35">
        <f t="shared" si="3"/>
        <v>0.23738872403560832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7.4183976261127599E-4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>
        <v>1</v>
      </c>
      <c r="C42" s="73">
        <v>1</v>
      </c>
      <c r="D42" s="22">
        <v>1</v>
      </c>
      <c r="E42" s="73">
        <v>1</v>
      </c>
      <c r="F42" s="22">
        <f t="shared" si="6"/>
        <v>0</v>
      </c>
      <c r="G42" s="36">
        <f t="shared" si="6"/>
        <v>0</v>
      </c>
      <c r="H42" s="22"/>
      <c r="I42" s="73"/>
      <c r="J42" s="22">
        <f t="shared" si="5"/>
        <v>1</v>
      </c>
      <c r="K42" s="34">
        <f t="shared" si="5"/>
        <v>1</v>
      </c>
      <c r="L42" s="161">
        <f t="shared" si="2"/>
        <v>0</v>
      </c>
      <c r="M42" s="35">
        <f t="shared" si="3"/>
        <v>7.4183976261127599E-4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7.4183976261127599E-4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22</v>
      </c>
      <c r="C46" s="72">
        <v>23</v>
      </c>
      <c r="D46" s="22">
        <v>23</v>
      </c>
      <c r="E46" s="72">
        <v>24</v>
      </c>
      <c r="F46" s="77">
        <f t="shared" si="6"/>
        <v>-1</v>
      </c>
      <c r="G46" s="33">
        <f t="shared" si="6"/>
        <v>-1</v>
      </c>
      <c r="H46" s="22">
        <v>19</v>
      </c>
      <c r="I46" s="72">
        <v>19</v>
      </c>
      <c r="J46" s="22">
        <f t="shared" si="5"/>
        <v>3</v>
      </c>
      <c r="K46" s="34">
        <f t="shared" si="5"/>
        <v>4</v>
      </c>
      <c r="L46" s="161">
        <f t="shared" si="2"/>
        <v>0.21052631578947367</v>
      </c>
      <c r="M46" s="35">
        <f t="shared" si="3"/>
        <v>1.7062314540059347E-2</v>
      </c>
      <c r="N46" s="162">
        <v>1</v>
      </c>
    </row>
    <row r="47" spans="1:14" ht="14.25" x14ac:dyDescent="0.15">
      <c r="A47" s="184" t="s">
        <v>173</v>
      </c>
      <c r="B47" s="22"/>
      <c r="C47" s="72"/>
      <c r="D47" s="22"/>
      <c r="E47" s="72"/>
      <c r="F47" s="79">
        <f t="shared" si="6"/>
        <v>0</v>
      </c>
      <c r="G47" s="30">
        <f t="shared" si="6"/>
        <v>0</v>
      </c>
      <c r="H47" s="22">
        <v>1</v>
      </c>
      <c r="I47" s="72">
        <v>1</v>
      </c>
      <c r="J47" s="22">
        <f t="shared" si="5"/>
        <v>-1</v>
      </c>
      <c r="K47" s="34">
        <f t="shared" si="5"/>
        <v>-1</v>
      </c>
      <c r="L47" s="161">
        <f t="shared" si="2"/>
        <v>-1</v>
      </c>
      <c r="M47" s="35">
        <f t="shared" si="3"/>
        <v>0</v>
      </c>
      <c r="N47" s="162">
        <v>3</v>
      </c>
    </row>
    <row r="48" spans="1:14" ht="14.25" x14ac:dyDescent="0.15">
      <c r="A48" s="179" t="s">
        <v>174</v>
      </c>
      <c r="B48" s="22">
        <v>6</v>
      </c>
      <c r="C48" s="73">
        <v>6</v>
      </c>
      <c r="D48" s="22">
        <v>6</v>
      </c>
      <c r="E48" s="73">
        <v>6</v>
      </c>
      <c r="F48" s="77">
        <f t="shared" si="6"/>
        <v>0</v>
      </c>
      <c r="G48" s="33">
        <f t="shared" si="6"/>
        <v>0</v>
      </c>
      <c r="H48" s="22">
        <v>4</v>
      </c>
      <c r="I48" s="73">
        <v>4</v>
      </c>
      <c r="J48" s="21">
        <f t="shared" si="5"/>
        <v>2</v>
      </c>
      <c r="K48" s="34">
        <f t="shared" si="5"/>
        <v>2</v>
      </c>
      <c r="L48" s="161">
        <f t="shared" si="2"/>
        <v>0.5</v>
      </c>
      <c r="M48" s="35">
        <f t="shared" si="3"/>
        <v>4.4510385756676559E-3</v>
      </c>
      <c r="N48" s="162">
        <v>2</v>
      </c>
    </row>
    <row r="49" spans="1:14" ht="14.25" x14ac:dyDescent="0.15">
      <c r="A49" s="179" t="s">
        <v>175</v>
      </c>
      <c r="B49" s="22">
        <v>20</v>
      </c>
      <c r="C49" s="73">
        <v>26</v>
      </c>
      <c r="D49" s="22">
        <v>20</v>
      </c>
      <c r="E49" s="73">
        <v>26</v>
      </c>
      <c r="F49" s="77">
        <f t="shared" si="6"/>
        <v>0</v>
      </c>
      <c r="G49" s="33">
        <f t="shared" si="6"/>
        <v>0</v>
      </c>
      <c r="H49" s="185">
        <v>19</v>
      </c>
      <c r="I49" s="73">
        <v>25</v>
      </c>
      <c r="J49" s="21">
        <f t="shared" si="5"/>
        <v>1</v>
      </c>
      <c r="K49" s="34">
        <f t="shared" si="5"/>
        <v>1</v>
      </c>
      <c r="L49" s="161">
        <f t="shared" si="2"/>
        <v>0.04</v>
      </c>
      <c r="M49" s="35">
        <f t="shared" si="3"/>
        <v>1.9287833827893175E-2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7.4183976261127599E-4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7.4183976261127599E-4</v>
      </c>
      <c r="N52" s="162">
        <v>5</v>
      </c>
    </row>
    <row r="53" spans="1:14" ht="14.25" x14ac:dyDescent="0.15">
      <c r="A53" s="179" t="s">
        <v>178</v>
      </c>
      <c r="B53" s="22">
        <v>113</v>
      </c>
      <c r="C53" s="73">
        <v>119</v>
      </c>
      <c r="D53" s="22">
        <v>109</v>
      </c>
      <c r="E53" s="73">
        <v>115</v>
      </c>
      <c r="F53" s="77">
        <f t="shared" si="6"/>
        <v>4</v>
      </c>
      <c r="G53" s="33">
        <f t="shared" si="6"/>
        <v>4</v>
      </c>
      <c r="H53" s="186">
        <v>113</v>
      </c>
      <c r="I53" s="73">
        <v>120</v>
      </c>
      <c r="J53" s="21">
        <f t="shared" si="5"/>
        <v>0</v>
      </c>
      <c r="K53" s="34">
        <f t="shared" si="5"/>
        <v>-1</v>
      </c>
      <c r="L53" s="161">
        <f t="shared" si="2"/>
        <v>-8.3333333333333332E-3</v>
      </c>
      <c r="M53" s="35">
        <f t="shared" si="3"/>
        <v>8.8278931750741835E-2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1</v>
      </c>
      <c r="D54" s="42">
        <v>1</v>
      </c>
      <c r="E54" s="189">
        <v>1</v>
      </c>
      <c r="F54" s="77">
        <f t="shared" si="6"/>
        <v>0</v>
      </c>
      <c r="G54" s="33">
        <f t="shared" si="6"/>
        <v>0</v>
      </c>
      <c r="H54" s="190">
        <v>1</v>
      </c>
      <c r="I54" s="189">
        <v>1</v>
      </c>
      <c r="J54" s="42">
        <f t="shared" si="5"/>
        <v>0</v>
      </c>
      <c r="K54" s="38">
        <f t="shared" si="5"/>
        <v>0</v>
      </c>
      <c r="L54" s="191">
        <f t="shared" si="2"/>
        <v>0</v>
      </c>
      <c r="M54" s="39">
        <f t="shared" si="3"/>
        <v>7.4183976261127599E-4</v>
      </c>
      <c r="N54" s="192">
        <v>0</v>
      </c>
    </row>
    <row r="55" spans="1:14" ht="15" thickBot="1" x14ac:dyDescent="0.2">
      <c r="A55" s="193" t="s">
        <v>53</v>
      </c>
      <c r="B55" s="43">
        <f>SUM(B5:B54)</f>
        <v>1108</v>
      </c>
      <c r="C55" s="75">
        <f>SUM(C5:C54)</f>
        <v>1348</v>
      </c>
      <c r="D55" s="43">
        <f>SUM(D5:D54)</f>
        <v>1105</v>
      </c>
      <c r="E55" s="75">
        <f>SUM(E5:E54)</f>
        <v>1347</v>
      </c>
      <c r="F55" s="44">
        <f t="shared" si="6"/>
        <v>3</v>
      </c>
      <c r="G55" s="146">
        <f t="shared" si="6"/>
        <v>1</v>
      </c>
      <c r="H55" s="43">
        <f>SUM(H5:H54)</f>
        <v>1032</v>
      </c>
      <c r="I55" s="75">
        <f>SUM(I5:I54)</f>
        <v>1263</v>
      </c>
      <c r="J55" s="44">
        <f t="shared" si="5"/>
        <v>76</v>
      </c>
      <c r="K55" s="45">
        <f t="shared" si="5"/>
        <v>85</v>
      </c>
      <c r="L55" s="194">
        <f t="shared" si="2"/>
        <v>6.7300079176563735E-2</v>
      </c>
      <c r="M55" s="195">
        <f t="shared" si="3"/>
        <v>1</v>
      </c>
      <c r="N55" s="7"/>
    </row>
  </sheetData>
  <mergeCells count="15">
    <mergeCell ref="I2:M2"/>
    <mergeCell ref="B3:C3"/>
    <mergeCell ref="D3:E3"/>
    <mergeCell ref="F3:G3"/>
    <mergeCell ref="H3:I3"/>
    <mergeCell ref="J3:K3"/>
    <mergeCell ref="AA3:AB3"/>
    <mergeCell ref="AC3:AD3"/>
    <mergeCell ref="AE3:AF3"/>
    <mergeCell ref="P3:P4"/>
    <mergeCell ref="Q3:R3"/>
    <mergeCell ref="S3:T3"/>
    <mergeCell ref="U3:V3"/>
    <mergeCell ref="W3:X3"/>
    <mergeCell ref="Y3:Z3"/>
  </mergeCells>
  <phoneticPr fontId="15"/>
  <pageMargins left="0.70866141732283472" right="0.70866141732283472" top="0.55118110236220474" bottom="0.39370078740157483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AF55"/>
  <sheetViews>
    <sheetView workbookViewId="0">
      <selection activeCell="B5" sqref="B5:C54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62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6.875" customWidth="1"/>
    <col min="14" max="14" width="5.625" customWidth="1"/>
    <col min="15" max="15" width="6" customWidth="1"/>
    <col min="16" max="16" width="8" customWidth="1"/>
  </cols>
  <sheetData>
    <row r="2" spans="1:32" ht="15" thickBot="1" x14ac:dyDescent="0.2">
      <c r="A2" s="127"/>
      <c r="B2" s="1"/>
      <c r="C2" s="1"/>
      <c r="D2" s="1"/>
      <c r="G2" s="1"/>
      <c r="I2" s="253" t="s">
        <v>183</v>
      </c>
      <c r="J2" s="253"/>
      <c r="K2" s="253"/>
      <c r="L2" s="253"/>
      <c r="M2" s="253"/>
    </row>
    <row r="3" spans="1:32" ht="14.25" x14ac:dyDescent="0.15">
      <c r="A3" s="149"/>
      <c r="B3" s="248">
        <v>44866</v>
      </c>
      <c r="C3" s="249"/>
      <c r="D3" s="248">
        <v>44835</v>
      </c>
      <c r="E3" s="249"/>
      <c r="F3" s="250" t="s">
        <v>3</v>
      </c>
      <c r="G3" s="251"/>
      <c r="H3" s="248">
        <v>44501</v>
      </c>
      <c r="I3" s="249"/>
      <c r="J3" s="250" t="s">
        <v>4</v>
      </c>
      <c r="K3" s="252"/>
      <c r="L3" s="65" t="s">
        <v>5</v>
      </c>
      <c r="M3" s="23" t="s">
        <v>6</v>
      </c>
      <c r="N3" s="8"/>
      <c r="P3" s="241" t="s">
        <v>114</v>
      </c>
      <c r="Q3" s="243" t="s">
        <v>8</v>
      </c>
      <c r="R3" s="243"/>
      <c r="S3" s="232" t="s">
        <v>9</v>
      </c>
      <c r="T3" s="233"/>
      <c r="U3" s="234" t="s">
        <v>10</v>
      </c>
      <c r="V3" s="235"/>
      <c r="W3" s="232" t="s">
        <v>11</v>
      </c>
      <c r="X3" s="233"/>
      <c r="Y3" s="236" t="s">
        <v>12</v>
      </c>
      <c r="Z3" s="233"/>
      <c r="AA3" s="232" t="s">
        <v>13</v>
      </c>
      <c r="AB3" s="237"/>
      <c r="AC3" s="238" t="s">
        <v>14</v>
      </c>
      <c r="AD3" s="239"/>
      <c r="AE3" s="230" t="s">
        <v>15</v>
      </c>
      <c r="AF3" s="231"/>
    </row>
    <row r="4" spans="1:32" ht="15" thickBot="1" x14ac:dyDescent="0.2">
      <c r="A4" s="150" t="s">
        <v>6</v>
      </c>
      <c r="B4" s="19" t="s">
        <v>16</v>
      </c>
      <c r="C4" s="91" t="s">
        <v>17</v>
      </c>
      <c r="D4" s="19" t="s">
        <v>16</v>
      </c>
      <c r="E4" s="91" t="s">
        <v>17</v>
      </c>
      <c r="F4" s="24" t="s">
        <v>16</v>
      </c>
      <c r="G4" s="89" t="s">
        <v>17</v>
      </c>
      <c r="H4" s="24" t="s">
        <v>16</v>
      </c>
      <c r="I4" s="151" t="s">
        <v>17</v>
      </c>
      <c r="J4" s="24" t="s">
        <v>16</v>
      </c>
      <c r="K4" s="90" t="s">
        <v>17</v>
      </c>
      <c r="L4" s="66" t="s">
        <v>18</v>
      </c>
      <c r="M4" s="25" t="s">
        <v>19</v>
      </c>
      <c r="N4" s="152" t="s">
        <v>2</v>
      </c>
      <c r="P4" s="242"/>
      <c r="Q4" s="52" t="s">
        <v>21</v>
      </c>
      <c r="R4" s="153" t="s">
        <v>17</v>
      </c>
      <c r="S4" s="53" t="s">
        <v>21</v>
      </c>
      <c r="T4" s="154" t="s">
        <v>17</v>
      </c>
      <c r="U4" s="52" t="s">
        <v>21</v>
      </c>
      <c r="V4" s="153" t="s">
        <v>17</v>
      </c>
      <c r="W4" s="53" t="s">
        <v>21</v>
      </c>
      <c r="X4" s="154" t="s">
        <v>17</v>
      </c>
      <c r="Y4" s="52" t="s">
        <v>21</v>
      </c>
      <c r="Z4" s="153" t="s">
        <v>17</v>
      </c>
      <c r="AA4" s="53" t="s">
        <v>21</v>
      </c>
      <c r="AB4" s="155" t="s">
        <v>17</v>
      </c>
      <c r="AC4" s="156" t="s">
        <v>21</v>
      </c>
      <c r="AD4" s="157" t="s">
        <v>17</v>
      </c>
      <c r="AE4" s="158" t="s">
        <v>22</v>
      </c>
      <c r="AF4" s="159" t="s">
        <v>23</v>
      </c>
    </row>
    <row r="5" spans="1:32" ht="14.25" x14ac:dyDescent="0.15">
      <c r="A5" s="160" t="s">
        <v>134</v>
      </c>
      <c r="B5" s="125">
        <v>1</v>
      </c>
      <c r="C5" s="76">
        <v>1</v>
      </c>
      <c r="D5" s="125">
        <v>1</v>
      </c>
      <c r="E5" s="76">
        <v>1</v>
      </c>
      <c r="F5" s="20">
        <f t="shared" ref="F5:G33" si="0">B5-D5</f>
        <v>0</v>
      </c>
      <c r="G5" s="26">
        <f t="shared" si="0"/>
        <v>0</v>
      </c>
      <c r="H5" s="125"/>
      <c r="I5" s="76"/>
      <c r="J5" s="27">
        <f t="shared" ref="J5:K18" si="1">B5-H5</f>
        <v>1</v>
      </c>
      <c r="K5" s="28">
        <f t="shared" si="1"/>
        <v>1</v>
      </c>
      <c r="L5" s="161">
        <f t="shared" ref="L5:L55" si="2">IF(ISERROR(K5/I5),0,K5/I5)</f>
        <v>0</v>
      </c>
      <c r="M5" s="29">
        <f t="shared" ref="M5:M55" si="3">C5/$C$55</f>
        <v>7.4239049740163323E-4</v>
      </c>
      <c r="N5" s="162">
        <v>1</v>
      </c>
      <c r="P5" s="148" t="s">
        <v>25</v>
      </c>
      <c r="Q5" s="163">
        <v>19</v>
      </c>
      <c r="R5" s="163">
        <v>1085</v>
      </c>
      <c r="S5" s="164">
        <v>7</v>
      </c>
      <c r="T5" s="164">
        <v>14</v>
      </c>
      <c r="U5" s="163">
        <v>1</v>
      </c>
      <c r="V5" s="163">
        <v>1</v>
      </c>
      <c r="W5" s="164">
        <v>3</v>
      </c>
      <c r="X5" s="164">
        <v>29</v>
      </c>
      <c r="Y5" s="163">
        <v>6</v>
      </c>
      <c r="Z5" s="165">
        <v>213</v>
      </c>
      <c r="AA5" s="164">
        <v>2</v>
      </c>
      <c r="AB5" s="166">
        <v>4</v>
      </c>
      <c r="AC5" s="167">
        <f>Q5+S5+U5+W5+Y5+AA5</f>
        <v>38</v>
      </c>
      <c r="AD5" s="168">
        <f>R5+T5+V5+X5+Z5+AB5+1</f>
        <v>1347</v>
      </c>
      <c r="AE5" s="169">
        <v>668</v>
      </c>
      <c r="AF5" s="170">
        <v>679</v>
      </c>
    </row>
    <row r="6" spans="1:32" ht="15" thickBot="1" x14ac:dyDescent="0.2">
      <c r="A6" s="171" t="s">
        <v>135</v>
      </c>
      <c r="B6" s="126">
        <v>1</v>
      </c>
      <c r="C6" s="74">
        <v>2</v>
      </c>
      <c r="D6" s="126">
        <v>1</v>
      </c>
      <c r="E6" s="74">
        <v>2</v>
      </c>
      <c r="F6" s="21">
        <f t="shared" si="0"/>
        <v>0</v>
      </c>
      <c r="G6" s="30">
        <f t="shared" si="0"/>
        <v>0</v>
      </c>
      <c r="H6" s="126">
        <v>1</v>
      </c>
      <c r="I6" s="74">
        <v>2</v>
      </c>
      <c r="J6" s="21">
        <f t="shared" si="1"/>
        <v>0</v>
      </c>
      <c r="K6" s="31">
        <f t="shared" si="1"/>
        <v>0</v>
      </c>
      <c r="L6" s="161">
        <f t="shared" si="2"/>
        <v>0</v>
      </c>
      <c r="M6" s="32">
        <f t="shared" si="3"/>
        <v>1.4847809948032665E-3</v>
      </c>
      <c r="N6" s="162">
        <v>5</v>
      </c>
      <c r="P6" s="172" t="s">
        <v>19</v>
      </c>
      <c r="Q6" s="59">
        <f>Q5/AC5</f>
        <v>0.5</v>
      </c>
      <c r="R6" s="59">
        <f>R5/AD5</f>
        <v>0.80549368968077206</v>
      </c>
      <c r="S6" s="60">
        <f>S5/AC5</f>
        <v>0.18421052631578946</v>
      </c>
      <c r="T6" s="60">
        <f>T5/AD5</f>
        <v>1.0393466963622866E-2</v>
      </c>
      <c r="U6" s="59">
        <f>U5/AC5</f>
        <v>2.6315789473684209E-2</v>
      </c>
      <c r="V6" s="59">
        <f>V5/AD5</f>
        <v>7.4239049740163323E-4</v>
      </c>
      <c r="W6" s="60">
        <f>W5/AC5</f>
        <v>7.8947368421052627E-2</v>
      </c>
      <c r="X6" s="60">
        <f>X5/AD5</f>
        <v>2.1529324424647365E-2</v>
      </c>
      <c r="Y6" s="59">
        <f>Y5/AC5</f>
        <v>0.15789473684210525</v>
      </c>
      <c r="Z6" s="59">
        <f>Z5/AD5</f>
        <v>0.15812917594654788</v>
      </c>
      <c r="AA6" s="60">
        <f>AA5/AC5</f>
        <v>5.2631578947368418E-2</v>
      </c>
      <c r="AB6" s="173">
        <f>AB5/AD5</f>
        <v>2.9695619896065329E-3</v>
      </c>
      <c r="AC6" s="174">
        <f>Q6+S6+U6+W6+Y6+AA6</f>
        <v>1</v>
      </c>
      <c r="AD6" s="175">
        <f>R6+T6+V6+X6+Z6+AB6</f>
        <v>0.99925760950259834</v>
      </c>
      <c r="AE6" s="63">
        <f>AE5/AD5</f>
        <v>0.495916852264291</v>
      </c>
      <c r="AF6" s="64">
        <f>AF5/AD5</f>
        <v>0.50408314773570895</v>
      </c>
    </row>
    <row r="7" spans="1:32" ht="14.25" x14ac:dyDescent="0.15">
      <c r="A7" s="176" t="s">
        <v>84</v>
      </c>
      <c r="B7" s="93">
        <v>3</v>
      </c>
      <c r="C7" s="73">
        <v>3</v>
      </c>
      <c r="D7" s="93">
        <v>3</v>
      </c>
      <c r="E7" s="73">
        <v>3</v>
      </c>
      <c r="F7" s="22">
        <f t="shared" si="0"/>
        <v>0</v>
      </c>
      <c r="G7" s="33">
        <f t="shared" si="0"/>
        <v>0</v>
      </c>
      <c r="H7" s="93">
        <v>3</v>
      </c>
      <c r="I7" s="73">
        <v>3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2.2271714922048997E-3</v>
      </c>
      <c r="N7" s="162">
        <v>6</v>
      </c>
      <c r="P7" s="127"/>
      <c r="Q7" s="177"/>
      <c r="R7" s="178" t="s">
        <v>136</v>
      </c>
    </row>
    <row r="8" spans="1:32" ht="14.25" x14ac:dyDescent="0.15">
      <c r="A8" s="179" t="s">
        <v>137</v>
      </c>
      <c r="B8" s="93">
        <v>2</v>
      </c>
      <c r="C8" s="73">
        <v>2</v>
      </c>
      <c r="D8" s="93">
        <v>2</v>
      </c>
      <c r="E8" s="73">
        <v>2</v>
      </c>
      <c r="F8" s="22">
        <f t="shared" si="0"/>
        <v>0</v>
      </c>
      <c r="G8" s="33">
        <f t="shared" si="0"/>
        <v>0</v>
      </c>
      <c r="H8" s="93">
        <v>2</v>
      </c>
      <c r="I8" s="73">
        <v>2</v>
      </c>
      <c r="J8" s="22">
        <f t="shared" si="1"/>
        <v>0</v>
      </c>
      <c r="K8" s="34">
        <f t="shared" si="1"/>
        <v>0</v>
      </c>
      <c r="L8" s="161">
        <f t="shared" si="2"/>
        <v>0</v>
      </c>
      <c r="M8" s="35">
        <f t="shared" si="3"/>
        <v>1.4847809948032665E-3</v>
      </c>
      <c r="N8" s="162">
        <v>2</v>
      </c>
      <c r="Q8" s="177"/>
      <c r="R8" s="178" t="s">
        <v>116</v>
      </c>
    </row>
    <row r="9" spans="1:32" ht="14.25" x14ac:dyDescent="0.15">
      <c r="A9" s="179" t="s">
        <v>138</v>
      </c>
      <c r="B9" s="93">
        <v>118</v>
      </c>
      <c r="C9" s="73">
        <v>204</v>
      </c>
      <c r="D9" s="93">
        <v>117</v>
      </c>
      <c r="E9" s="73">
        <v>204</v>
      </c>
      <c r="F9" s="22">
        <f t="shared" si="0"/>
        <v>1</v>
      </c>
      <c r="G9" s="33">
        <f t="shared" si="0"/>
        <v>0</v>
      </c>
      <c r="H9" s="93">
        <v>104</v>
      </c>
      <c r="I9" s="73">
        <v>187</v>
      </c>
      <c r="J9" s="22">
        <f t="shared" si="1"/>
        <v>14</v>
      </c>
      <c r="K9" s="34">
        <f t="shared" si="1"/>
        <v>17</v>
      </c>
      <c r="L9" s="161">
        <f t="shared" si="2"/>
        <v>9.0909090909090912E-2</v>
      </c>
      <c r="M9" s="35">
        <f t="shared" si="3"/>
        <v>0.15144766146993319</v>
      </c>
      <c r="N9" s="162">
        <v>5</v>
      </c>
      <c r="P9" s="127"/>
      <c r="Q9" s="177"/>
    </row>
    <row r="10" spans="1:32" ht="14.25" x14ac:dyDescent="0.15">
      <c r="A10" s="179" t="s">
        <v>139</v>
      </c>
      <c r="B10" s="22">
        <v>6</v>
      </c>
      <c r="C10" s="73">
        <v>6</v>
      </c>
      <c r="D10" s="22">
        <v>6</v>
      </c>
      <c r="E10" s="73">
        <v>6</v>
      </c>
      <c r="F10" s="22">
        <f t="shared" si="0"/>
        <v>0</v>
      </c>
      <c r="G10" s="33">
        <f t="shared" si="0"/>
        <v>0</v>
      </c>
      <c r="H10" s="22"/>
      <c r="I10" s="73"/>
      <c r="J10" s="22">
        <f t="shared" si="1"/>
        <v>6</v>
      </c>
      <c r="K10" s="34">
        <f t="shared" si="1"/>
        <v>6</v>
      </c>
      <c r="L10" s="161">
        <f t="shared" si="2"/>
        <v>0</v>
      </c>
      <c r="M10" s="35">
        <f t="shared" si="3"/>
        <v>4.4543429844097994E-3</v>
      </c>
      <c r="N10" s="162">
        <v>1</v>
      </c>
    </row>
    <row r="11" spans="1:32" ht="14.25" x14ac:dyDescent="0.15">
      <c r="A11" s="180" t="s">
        <v>140</v>
      </c>
      <c r="B11" s="93">
        <v>10</v>
      </c>
      <c r="C11" s="73">
        <v>22</v>
      </c>
      <c r="D11" s="93">
        <v>10</v>
      </c>
      <c r="E11" s="73">
        <v>22</v>
      </c>
      <c r="F11" s="22">
        <f t="shared" si="0"/>
        <v>0</v>
      </c>
      <c r="G11" s="33">
        <f t="shared" si="0"/>
        <v>0</v>
      </c>
      <c r="H11" s="93">
        <v>10</v>
      </c>
      <c r="I11" s="73">
        <v>20</v>
      </c>
      <c r="J11" s="22">
        <f t="shared" si="1"/>
        <v>0</v>
      </c>
      <c r="K11" s="34">
        <f t="shared" si="1"/>
        <v>2</v>
      </c>
      <c r="L11" s="161">
        <f t="shared" si="2"/>
        <v>0.1</v>
      </c>
      <c r="M11" s="35">
        <f t="shared" si="3"/>
        <v>1.6332590942835932E-2</v>
      </c>
      <c r="N11" s="162">
        <v>1</v>
      </c>
    </row>
    <row r="12" spans="1:32" ht="14.25" x14ac:dyDescent="0.15">
      <c r="A12" s="179" t="s">
        <v>141</v>
      </c>
      <c r="B12" s="93">
        <v>1</v>
      </c>
      <c r="C12" s="73">
        <v>1</v>
      </c>
      <c r="D12" s="93">
        <v>1</v>
      </c>
      <c r="E12" s="73">
        <v>1</v>
      </c>
      <c r="F12" s="22">
        <f t="shared" si="0"/>
        <v>0</v>
      </c>
      <c r="G12" s="33">
        <f t="shared" si="0"/>
        <v>0</v>
      </c>
      <c r="H12" s="93"/>
      <c r="I12" s="73"/>
      <c r="J12" s="22">
        <f t="shared" si="1"/>
        <v>1</v>
      </c>
      <c r="K12" s="34">
        <f t="shared" si="1"/>
        <v>1</v>
      </c>
      <c r="L12" s="161">
        <f t="shared" si="2"/>
        <v>0</v>
      </c>
      <c r="M12" s="35">
        <f t="shared" si="3"/>
        <v>7.4239049740163323E-4</v>
      </c>
      <c r="N12" s="162">
        <v>1</v>
      </c>
    </row>
    <row r="13" spans="1:32" ht="14.25" x14ac:dyDescent="0.15">
      <c r="A13" s="179" t="s">
        <v>142</v>
      </c>
      <c r="B13" s="22">
        <v>2</v>
      </c>
      <c r="C13" s="73">
        <v>2</v>
      </c>
      <c r="D13" s="22">
        <v>2</v>
      </c>
      <c r="E13" s="73">
        <v>2</v>
      </c>
      <c r="F13" s="22">
        <f t="shared" si="0"/>
        <v>0</v>
      </c>
      <c r="G13" s="36">
        <f t="shared" si="0"/>
        <v>0</v>
      </c>
      <c r="H13" s="22">
        <v>1</v>
      </c>
      <c r="I13" s="73">
        <v>1</v>
      </c>
      <c r="J13" s="22">
        <f t="shared" si="1"/>
        <v>1</v>
      </c>
      <c r="K13" s="34">
        <f t="shared" si="1"/>
        <v>1</v>
      </c>
      <c r="L13" s="161">
        <f t="shared" si="2"/>
        <v>1</v>
      </c>
      <c r="M13" s="35">
        <f t="shared" si="3"/>
        <v>1.4847809948032665E-3</v>
      </c>
      <c r="N13" s="162">
        <v>4</v>
      </c>
    </row>
    <row r="14" spans="1:32" ht="14.25" x14ac:dyDescent="0.15">
      <c r="A14" s="179" t="s">
        <v>143</v>
      </c>
      <c r="B14" s="22">
        <v>4</v>
      </c>
      <c r="C14" s="73">
        <v>6</v>
      </c>
      <c r="D14" s="22">
        <v>4</v>
      </c>
      <c r="E14" s="73">
        <v>6</v>
      </c>
      <c r="F14" s="22">
        <f t="shared" si="0"/>
        <v>0</v>
      </c>
      <c r="G14" s="33">
        <f t="shared" si="0"/>
        <v>0</v>
      </c>
      <c r="H14" s="22">
        <v>1</v>
      </c>
      <c r="I14" s="73">
        <v>3</v>
      </c>
      <c r="J14" s="22">
        <f t="shared" si="1"/>
        <v>3</v>
      </c>
      <c r="K14" s="34">
        <f t="shared" si="1"/>
        <v>3</v>
      </c>
      <c r="L14" s="161">
        <f t="shared" si="2"/>
        <v>1</v>
      </c>
      <c r="M14" s="35">
        <f t="shared" si="3"/>
        <v>4.4543429844097994E-3</v>
      </c>
      <c r="N14" s="162">
        <v>1</v>
      </c>
    </row>
    <row r="15" spans="1:32" ht="14.25" x14ac:dyDescent="0.15">
      <c r="A15" s="179" t="s">
        <v>144</v>
      </c>
      <c r="B15" s="93">
        <v>193</v>
      </c>
      <c r="C15" s="73">
        <v>236</v>
      </c>
      <c r="D15" s="93">
        <v>192</v>
      </c>
      <c r="E15" s="73">
        <v>233</v>
      </c>
      <c r="F15" s="22">
        <f t="shared" si="0"/>
        <v>1</v>
      </c>
      <c r="G15" s="33">
        <f t="shared" si="0"/>
        <v>3</v>
      </c>
      <c r="H15" s="93">
        <v>173</v>
      </c>
      <c r="I15" s="73">
        <v>215</v>
      </c>
      <c r="J15" s="22">
        <f t="shared" si="1"/>
        <v>20</v>
      </c>
      <c r="K15" s="34">
        <f t="shared" si="1"/>
        <v>21</v>
      </c>
      <c r="L15" s="161">
        <f t="shared" si="2"/>
        <v>9.7674418604651161E-2</v>
      </c>
      <c r="M15" s="35">
        <f t="shared" si="3"/>
        <v>0.17520415738678544</v>
      </c>
      <c r="N15" s="162">
        <v>1</v>
      </c>
    </row>
    <row r="16" spans="1:32" ht="14.25" x14ac:dyDescent="0.15">
      <c r="A16" s="179" t="s">
        <v>73</v>
      </c>
      <c r="B16" s="93">
        <v>121</v>
      </c>
      <c r="C16" s="73">
        <v>125</v>
      </c>
      <c r="D16" s="93">
        <v>121</v>
      </c>
      <c r="E16" s="73">
        <v>125</v>
      </c>
      <c r="F16" s="22">
        <f t="shared" si="0"/>
        <v>0</v>
      </c>
      <c r="G16" s="33">
        <f t="shared" si="0"/>
        <v>0</v>
      </c>
      <c r="H16" s="93">
        <v>129</v>
      </c>
      <c r="I16" s="73">
        <v>132</v>
      </c>
      <c r="J16" s="22">
        <f t="shared" si="1"/>
        <v>-8</v>
      </c>
      <c r="K16" s="34">
        <f t="shared" si="1"/>
        <v>-7</v>
      </c>
      <c r="L16" s="161">
        <f t="shared" si="2"/>
        <v>-5.3030303030303032E-2</v>
      </c>
      <c r="M16" s="35">
        <f t="shared" si="3"/>
        <v>9.2798812175204151E-2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7.4239049740163323E-4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1.4847809948032665E-3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>
        <v>2</v>
      </c>
      <c r="I20" s="73">
        <v>2</v>
      </c>
      <c r="J20" s="22">
        <f t="shared" ref="J20:K30" si="4">B20-H20</f>
        <v>-2</v>
      </c>
      <c r="K20" s="34">
        <f t="shared" si="4"/>
        <v>-2</v>
      </c>
      <c r="L20" s="161">
        <f t="shared" si="2"/>
        <v>-1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7.4239049740163323E-4</v>
      </c>
      <c r="N21" s="162">
        <v>3</v>
      </c>
    </row>
    <row r="22" spans="1:14" ht="14.25" x14ac:dyDescent="0.15">
      <c r="A22" s="179" t="s">
        <v>150</v>
      </c>
      <c r="B22" s="93">
        <v>8</v>
      </c>
      <c r="C22" s="73">
        <v>8</v>
      </c>
      <c r="D22" s="93">
        <v>8</v>
      </c>
      <c r="E22" s="73">
        <v>8</v>
      </c>
      <c r="F22" s="37">
        <f t="shared" si="0"/>
        <v>0</v>
      </c>
      <c r="G22" s="33">
        <f t="shared" si="0"/>
        <v>0</v>
      </c>
      <c r="H22" s="93">
        <v>7</v>
      </c>
      <c r="I22" s="73">
        <v>8</v>
      </c>
      <c r="J22" s="37">
        <f t="shared" si="4"/>
        <v>1</v>
      </c>
      <c r="K22" s="38">
        <f t="shared" si="4"/>
        <v>0</v>
      </c>
      <c r="L22" s="161">
        <f t="shared" si="2"/>
        <v>0</v>
      </c>
      <c r="M22" s="39">
        <f t="shared" si="3"/>
        <v>5.9391239792130658E-3</v>
      </c>
      <c r="N22" s="162">
        <v>1</v>
      </c>
    </row>
    <row r="23" spans="1:14" ht="14.25" x14ac:dyDescent="0.15">
      <c r="A23" s="181" t="s">
        <v>151</v>
      </c>
      <c r="B23" s="22">
        <v>52</v>
      </c>
      <c r="C23" s="73">
        <v>52</v>
      </c>
      <c r="D23" s="22">
        <v>48</v>
      </c>
      <c r="E23" s="73">
        <v>48</v>
      </c>
      <c r="F23" s="37">
        <f t="shared" si="0"/>
        <v>4</v>
      </c>
      <c r="G23" s="40">
        <f t="shared" si="0"/>
        <v>4</v>
      </c>
      <c r="H23" s="22">
        <v>32</v>
      </c>
      <c r="I23" s="73">
        <v>32</v>
      </c>
      <c r="J23" s="37">
        <f t="shared" si="4"/>
        <v>20</v>
      </c>
      <c r="K23" s="38">
        <f t="shared" si="4"/>
        <v>20</v>
      </c>
      <c r="L23" s="161">
        <f t="shared" si="2"/>
        <v>0.625</v>
      </c>
      <c r="M23" s="39">
        <f t="shared" si="3"/>
        <v>3.8604305864884926E-2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7.4239049740163323E-4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7.4239049740163323E-4</v>
      </c>
      <c r="N26" s="162">
        <v>4</v>
      </c>
    </row>
    <row r="27" spans="1:14" ht="14.25" x14ac:dyDescent="0.15">
      <c r="A27" s="179" t="s">
        <v>154</v>
      </c>
      <c r="B27" s="22">
        <v>6</v>
      </c>
      <c r="C27" s="73">
        <v>6</v>
      </c>
      <c r="D27" s="22">
        <v>6</v>
      </c>
      <c r="E27" s="73">
        <v>6</v>
      </c>
      <c r="F27" s="22">
        <f t="shared" si="0"/>
        <v>0</v>
      </c>
      <c r="G27" s="33">
        <f t="shared" si="0"/>
        <v>0</v>
      </c>
      <c r="H27" s="22">
        <v>7</v>
      </c>
      <c r="I27" s="73">
        <v>7</v>
      </c>
      <c r="J27" s="22">
        <f t="shared" si="4"/>
        <v>-1</v>
      </c>
      <c r="K27" s="34">
        <f t="shared" si="4"/>
        <v>-1</v>
      </c>
      <c r="L27" s="161">
        <f t="shared" si="2"/>
        <v>-0.14285714285714285</v>
      </c>
      <c r="M27" s="35">
        <f t="shared" si="3"/>
        <v>4.4543429844097994E-3</v>
      </c>
      <c r="N27" s="162">
        <v>1</v>
      </c>
    </row>
    <row r="28" spans="1:14" ht="14.25" x14ac:dyDescent="0.15">
      <c r="A28" s="179" t="s">
        <v>155</v>
      </c>
      <c r="B28" s="93">
        <v>108</v>
      </c>
      <c r="C28" s="109">
        <v>118</v>
      </c>
      <c r="D28" s="93">
        <v>108</v>
      </c>
      <c r="E28" s="109">
        <v>118</v>
      </c>
      <c r="F28" s="93">
        <f t="shared" si="0"/>
        <v>0</v>
      </c>
      <c r="G28" s="105">
        <f t="shared" si="0"/>
        <v>0</v>
      </c>
      <c r="H28" s="93">
        <v>108</v>
      </c>
      <c r="I28" s="109">
        <v>119</v>
      </c>
      <c r="J28" s="93">
        <f t="shared" si="4"/>
        <v>0</v>
      </c>
      <c r="K28" s="106">
        <f t="shared" si="4"/>
        <v>-1</v>
      </c>
      <c r="L28" s="161">
        <f t="shared" si="2"/>
        <v>-8.4033613445378148E-3</v>
      </c>
      <c r="M28" s="108">
        <f t="shared" si="3"/>
        <v>8.7602078693392718E-2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6</v>
      </c>
      <c r="I29" s="73">
        <v>6</v>
      </c>
      <c r="J29" s="22">
        <f t="shared" si="4"/>
        <v>-1</v>
      </c>
      <c r="K29" s="34">
        <f t="shared" si="4"/>
        <v>-1</v>
      </c>
      <c r="L29" s="161">
        <f t="shared" si="2"/>
        <v>-0.16666666666666666</v>
      </c>
      <c r="M29" s="35">
        <f t="shared" si="3"/>
        <v>3.7119524870081661E-3</v>
      </c>
      <c r="N29" s="162">
        <v>1</v>
      </c>
    </row>
    <row r="30" spans="1:14" ht="14.25" x14ac:dyDescent="0.15">
      <c r="A30" s="179" t="s">
        <v>157</v>
      </c>
      <c r="B30" s="22">
        <v>1</v>
      </c>
      <c r="C30" s="73">
        <v>1</v>
      </c>
      <c r="D30" s="22">
        <v>1</v>
      </c>
      <c r="E30" s="73">
        <v>1</v>
      </c>
      <c r="F30" s="22">
        <f t="shared" si="0"/>
        <v>0</v>
      </c>
      <c r="G30" s="33">
        <f t="shared" si="0"/>
        <v>0</v>
      </c>
      <c r="H30" s="22"/>
      <c r="I30" s="73"/>
      <c r="J30" s="22">
        <f t="shared" si="4"/>
        <v>1</v>
      </c>
      <c r="K30" s="34">
        <f t="shared" si="4"/>
        <v>1</v>
      </c>
      <c r="L30" s="161">
        <f t="shared" si="2"/>
        <v>0</v>
      </c>
      <c r="M30" s="35">
        <f t="shared" si="3"/>
        <v>7.4239049740163323E-4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5</v>
      </c>
      <c r="C32" s="73">
        <v>12</v>
      </c>
      <c r="D32" s="93">
        <v>5</v>
      </c>
      <c r="E32" s="73">
        <v>12</v>
      </c>
      <c r="F32" s="22">
        <f t="shared" si="0"/>
        <v>0</v>
      </c>
      <c r="G32" s="33">
        <f t="shared" si="0"/>
        <v>0</v>
      </c>
      <c r="H32" s="93">
        <v>3</v>
      </c>
      <c r="I32" s="73">
        <v>8</v>
      </c>
      <c r="J32" s="22">
        <f t="shared" ref="J32:K55" si="5">B32-H32</f>
        <v>2</v>
      </c>
      <c r="K32" s="34">
        <f t="shared" si="5"/>
        <v>4</v>
      </c>
      <c r="L32" s="161">
        <f t="shared" si="2"/>
        <v>0.5</v>
      </c>
      <c r="M32" s="35">
        <f t="shared" si="3"/>
        <v>8.9086859688195987E-3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2</v>
      </c>
      <c r="I33" s="73">
        <v>2</v>
      </c>
      <c r="J33" s="22">
        <f t="shared" si="5"/>
        <v>-1</v>
      </c>
      <c r="K33" s="34">
        <f t="shared" si="5"/>
        <v>-1</v>
      </c>
      <c r="L33" s="161">
        <f t="shared" si="2"/>
        <v>-0.5</v>
      </c>
      <c r="M33" s="35">
        <f t="shared" si="3"/>
        <v>7.4239049740163323E-4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21</v>
      </c>
      <c r="C35" s="73">
        <v>30</v>
      </c>
      <c r="D35" s="93">
        <v>21</v>
      </c>
      <c r="E35" s="73">
        <v>30</v>
      </c>
      <c r="F35" s="22">
        <f t="shared" si="6"/>
        <v>0</v>
      </c>
      <c r="G35" s="36">
        <f t="shared" si="6"/>
        <v>0</v>
      </c>
      <c r="H35" s="93">
        <v>18</v>
      </c>
      <c r="I35" s="73">
        <v>24</v>
      </c>
      <c r="J35" s="22">
        <f t="shared" si="5"/>
        <v>3</v>
      </c>
      <c r="K35" s="34">
        <f t="shared" si="5"/>
        <v>6</v>
      </c>
      <c r="L35" s="161">
        <f t="shared" si="2"/>
        <v>0.25</v>
      </c>
      <c r="M35" s="35">
        <f t="shared" si="3"/>
        <v>2.2271714922048998E-2</v>
      </c>
      <c r="N35" s="162">
        <v>1</v>
      </c>
    </row>
    <row r="36" spans="1:14" ht="14.25" x14ac:dyDescent="0.15">
      <c r="A36" s="179" t="s">
        <v>163</v>
      </c>
      <c r="B36" s="93">
        <v>0</v>
      </c>
      <c r="C36" s="73">
        <v>4</v>
      </c>
      <c r="D36" s="93"/>
      <c r="E36" s="73">
        <v>4</v>
      </c>
      <c r="F36" s="22">
        <f t="shared" si="6"/>
        <v>0</v>
      </c>
      <c r="G36" s="36">
        <f t="shared" si="6"/>
        <v>0</v>
      </c>
      <c r="H36" s="93">
        <v>0</v>
      </c>
      <c r="I36" s="73">
        <v>4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si="3"/>
        <v>2.9695619896065329E-3</v>
      </c>
      <c r="N36" s="162">
        <v>5</v>
      </c>
    </row>
    <row r="37" spans="1:14" ht="14.25" x14ac:dyDescent="0.15">
      <c r="A37" s="179" t="s">
        <v>164</v>
      </c>
      <c r="B37" s="22">
        <v>1</v>
      </c>
      <c r="C37" s="73">
        <v>1</v>
      </c>
      <c r="D37" s="22">
        <v>1</v>
      </c>
      <c r="E37" s="73">
        <v>1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0</v>
      </c>
      <c r="K37" s="34">
        <f t="shared" si="5"/>
        <v>0</v>
      </c>
      <c r="L37" s="161">
        <f t="shared" si="2"/>
        <v>0</v>
      </c>
      <c r="M37" s="35">
        <f t="shared" si="3"/>
        <v>7.4239049740163323E-4</v>
      </c>
      <c r="N37" s="162">
        <v>5</v>
      </c>
    </row>
    <row r="38" spans="1:14" ht="14.25" x14ac:dyDescent="0.15">
      <c r="A38" s="182" t="s">
        <v>165</v>
      </c>
      <c r="B38" s="93">
        <v>265</v>
      </c>
      <c r="C38" s="72">
        <v>316</v>
      </c>
      <c r="D38" s="93">
        <v>270</v>
      </c>
      <c r="E38" s="72">
        <v>318</v>
      </c>
      <c r="F38" s="22">
        <f t="shared" si="6"/>
        <v>-5</v>
      </c>
      <c r="G38" s="36">
        <f t="shared" si="6"/>
        <v>-2</v>
      </c>
      <c r="H38" s="93">
        <v>257</v>
      </c>
      <c r="I38" s="72">
        <v>304</v>
      </c>
      <c r="J38" s="22">
        <f t="shared" si="5"/>
        <v>8</v>
      </c>
      <c r="K38" s="34">
        <f t="shared" si="5"/>
        <v>12</v>
      </c>
      <c r="L38" s="161">
        <f t="shared" si="2"/>
        <v>3.9473684210526314E-2</v>
      </c>
      <c r="M38" s="35">
        <f t="shared" si="3"/>
        <v>0.23459539717891612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7.4239049740163323E-4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>
        <v>1</v>
      </c>
      <c r="C42" s="73">
        <v>1</v>
      </c>
      <c r="D42" s="22">
        <v>1</v>
      </c>
      <c r="E42" s="73">
        <v>1</v>
      </c>
      <c r="F42" s="22">
        <f t="shared" si="6"/>
        <v>0</v>
      </c>
      <c r="G42" s="36">
        <f t="shared" si="6"/>
        <v>0</v>
      </c>
      <c r="H42" s="22"/>
      <c r="I42" s="73"/>
      <c r="J42" s="22">
        <f t="shared" si="5"/>
        <v>1</v>
      </c>
      <c r="K42" s="34">
        <f t="shared" si="5"/>
        <v>1</v>
      </c>
      <c r="L42" s="161">
        <f t="shared" si="2"/>
        <v>0</v>
      </c>
      <c r="M42" s="35">
        <f t="shared" si="3"/>
        <v>7.4239049740163323E-4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7.4239049740163323E-4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23</v>
      </c>
      <c r="C46" s="72">
        <v>24</v>
      </c>
      <c r="D46" s="22">
        <v>22</v>
      </c>
      <c r="E46" s="72">
        <v>23</v>
      </c>
      <c r="F46" s="77">
        <f t="shared" si="6"/>
        <v>1</v>
      </c>
      <c r="G46" s="33">
        <f t="shared" si="6"/>
        <v>1</v>
      </c>
      <c r="H46" s="22">
        <v>19</v>
      </c>
      <c r="I46" s="72">
        <v>19</v>
      </c>
      <c r="J46" s="22">
        <f t="shared" si="5"/>
        <v>4</v>
      </c>
      <c r="K46" s="34">
        <f t="shared" si="5"/>
        <v>5</v>
      </c>
      <c r="L46" s="161">
        <f t="shared" si="2"/>
        <v>0.26315789473684209</v>
      </c>
      <c r="M46" s="35">
        <f t="shared" si="3"/>
        <v>1.7817371937639197E-2</v>
      </c>
      <c r="N46" s="162">
        <v>1</v>
      </c>
    </row>
    <row r="47" spans="1:14" ht="14.25" x14ac:dyDescent="0.15">
      <c r="A47" s="184" t="s">
        <v>173</v>
      </c>
      <c r="B47" s="22"/>
      <c r="C47" s="72"/>
      <c r="D47" s="22"/>
      <c r="E47" s="72"/>
      <c r="F47" s="79">
        <f t="shared" si="6"/>
        <v>0</v>
      </c>
      <c r="G47" s="30">
        <f t="shared" si="6"/>
        <v>0</v>
      </c>
      <c r="H47" s="22">
        <v>1</v>
      </c>
      <c r="I47" s="72">
        <v>1</v>
      </c>
      <c r="J47" s="22">
        <f t="shared" si="5"/>
        <v>-1</v>
      </c>
      <c r="K47" s="34">
        <f t="shared" si="5"/>
        <v>-1</v>
      </c>
      <c r="L47" s="161">
        <f t="shared" si="2"/>
        <v>-1</v>
      </c>
      <c r="M47" s="35">
        <f t="shared" si="3"/>
        <v>0</v>
      </c>
      <c r="N47" s="162">
        <v>3</v>
      </c>
    </row>
    <row r="48" spans="1:14" ht="14.25" x14ac:dyDescent="0.15">
      <c r="A48" s="179" t="s">
        <v>174</v>
      </c>
      <c r="B48" s="22">
        <v>6</v>
      </c>
      <c r="C48" s="73">
        <v>6</v>
      </c>
      <c r="D48" s="22">
        <v>6</v>
      </c>
      <c r="E48" s="73">
        <v>6</v>
      </c>
      <c r="F48" s="77">
        <f t="shared" si="6"/>
        <v>0</v>
      </c>
      <c r="G48" s="33">
        <f t="shared" si="6"/>
        <v>0</v>
      </c>
      <c r="H48" s="22">
        <v>4</v>
      </c>
      <c r="I48" s="73">
        <v>4</v>
      </c>
      <c r="J48" s="21">
        <f t="shared" si="5"/>
        <v>2</v>
      </c>
      <c r="K48" s="34">
        <f t="shared" si="5"/>
        <v>2</v>
      </c>
      <c r="L48" s="161">
        <f t="shared" si="2"/>
        <v>0.5</v>
      </c>
      <c r="M48" s="35">
        <f t="shared" si="3"/>
        <v>4.4543429844097994E-3</v>
      </c>
      <c r="N48" s="162">
        <v>2</v>
      </c>
    </row>
    <row r="49" spans="1:14" ht="14.25" x14ac:dyDescent="0.15">
      <c r="A49" s="179" t="s">
        <v>175</v>
      </c>
      <c r="B49" s="22">
        <v>20</v>
      </c>
      <c r="C49" s="73">
        <v>26</v>
      </c>
      <c r="D49" s="22">
        <v>20</v>
      </c>
      <c r="E49" s="73">
        <v>26</v>
      </c>
      <c r="F49" s="77">
        <f t="shared" si="6"/>
        <v>0</v>
      </c>
      <c r="G49" s="33">
        <f t="shared" si="6"/>
        <v>0</v>
      </c>
      <c r="H49" s="185">
        <v>20</v>
      </c>
      <c r="I49" s="73">
        <v>26</v>
      </c>
      <c r="J49" s="21">
        <f t="shared" si="5"/>
        <v>0</v>
      </c>
      <c r="K49" s="34">
        <f t="shared" si="5"/>
        <v>0</v>
      </c>
      <c r="L49" s="161">
        <f t="shared" si="2"/>
        <v>0</v>
      </c>
      <c r="M49" s="35">
        <f t="shared" si="3"/>
        <v>1.9302152932442463E-2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7.4239049740163323E-4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7.4239049740163323E-4</v>
      </c>
      <c r="N52" s="162">
        <v>5</v>
      </c>
    </row>
    <row r="53" spans="1:14" ht="14.25" x14ac:dyDescent="0.15">
      <c r="A53" s="179" t="s">
        <v>178</v>
      </c>
      <c r="B53" s="22">
        <v>109</v>
      </c>
      <c r="C53" s="73">
        <v>115</v>
      </c>
      <c r="D53" s="22">
        <v>122</v>
      </c>
      <c r="E53" s="73">
        <v>128</v>
      </c>
      <c r="F53" s="77">
        <f t="shared" si="6"/>
        <v>-13</v>
      </c>
      <c r="G53" s="33">
        <f t="shared" si="6"/>
        <v>-13</v>
      </c>
      <c r="H53" s="186">
        <v>105</v>
      </c>
      <c r="I53" s="73">
        <v>111</v>
      </c>
      <c r="J53" s="21">
        <f t="shared" si="5"/>
        <v>4</v>
      </c>
      <c r="K53" s="34">
        <f t="shared" si="5"/>
        <v>4</v>
      </c>
      <c r="L53" s="161">
        <f t="shared" si="2"/>
        <v>3.6036036036036036E-2</v>
      </c>
      <c r="M53" s="35">
        <f t="shared" si="3"/>
        <v>8.537490720118783E-2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1</v>
      </c>
      <c r="D54" s="42">
        <v>1</v>
      </c>
      <c r="E54" s="189">
        <v>1</v>
      </c>
      <c r="F54" s="77">
        <f t="shared" si="6"/>
        <v>0</v>
      </c>
      <c r="G54" s="33">
        <f t="shared" si="6"/>
        <v>0</v>
      </c>
      <c r="H54" s="190">
        <v>1</v>
      </c>
      <c r="I54" s="189">
        <v>1</v>
      </c>
      <c r="J54" s="42">
        <f t="shared" si="5"/>
        <v>0</v>
      </c>
      <c r="K54" s="38">
        <f t="shared" si="5"/>
        <v>0</v>
      </c>
      <c r="L54" s="191">
        <f t="shared" si="2"/>
        <v>0</v>
      </c>
      <c r="M54" s="39">
        <f t="shared" si="3"/>
        <v>7.4239049740163323E-4</v>
      </c>
      <c r="N54" s="192">
        <v>0</v>
      </c>
    </row>
    <row r="55" spans="1:14" ht="15" thickBot="1" x14ac:dyDescent="0.2">
      <c r="A55" s="193" t="s">
        <v>53</v>
      </c>
      <c r="B55" s="43">
        <f>SUM(B5:B54)</f>
        <v>1105</v>
      </c>
      <c r="C55" s="75">
        <f>SUM(C5:C54)</f>
        <v>1347</v>
      </c>
      <c r="D55" s="43">
        <f>SUM(D5:D54)</f>
        <v>1116</v>
      </c>
      <c r="E55" s="75">
        <f>SUM(E5:E54)</f>
        <v>1354</v>
      </c>
      <c r="F55" s="44">
        <f t="shared" si="6"/>
        <v>-11</v>
      </c>
      <c r="G55" s="146">
        <f t="shared" si="6"/>
        <v>-7</v>
      </c>
      <c r="H55" s="43">
        <f>SUM(H5:H54)</f>
        <v>1027</v>
      </c>
      <c r="I55" s="75">
        <f>SUM(I5:I54)</f>
        <v>1254</v>
      </c>
      <c r="J55" s="44">
        <f t="shared" si="5"/>
        <v>78</v>
      </c>
      <c r="K55" s="45">
        <f t="shared" si="5"/>
        <v>93</v>
      </c>
      <c r="L55" s="194">
        <f t="shared" si="2"/>
        <v>7.4162679425837319E-2</v>
      </c>
      <c r="M55" s="195">
        <f t="shared" si="3"/>
        <v>1</v>
      </c>
      <c r="N55" s="7"/>
    </row>
  </sheetData>
  <mergeCells count="15">
    <mergeCell ref="AA3:AB3"/>
    <mergeCell ref="AC3:AD3"/>
    <mergeCell ref="AE3:AF3"/>
    <mergeCell ref="P3:P4"/>
    <mergeCell ref="Q3:R3"/>
    <mergeCell ref="S3:T3"/>
    <mergeCell ref="U3:V3"/>
    <mergeCell ref="W3:X3"/>
    <mergeCell ref="Y3:Z3"/>
    <mergeCell ref="I2:M2"/>
    <mergeCell ref="B3:C3"/>
    <mergeCell ref="D3:E3"/>
    <mergeCell ref="F3:G3"/>
    <mergeCell ref="H3:I3"/>
    <mergeCell ref="J3:K3"/>
  </mergeCells>
  <phoneticPr fontId="15"/>
  <pageMargins left="0.70866141732283472" right="0.70866141732283472" top="0.74803149606299213" bottom="0.59055118110236227" header="0.31496062992125984" footer="0.31496062992125984"/>
  <pageSetup paperSize="9" scale="94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104"/>
  <sheetViews>
    <sheetView topLeftCell="A31" zoomScale="120" zoomScaleNormal="120" workbookViewId="0">
      <selection activeCell="AM5" sqref="AM5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0" width="6.75" bestFit="1" customWidth="1"/>
    <col min="11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hidden="1" customWidth="1"/>
    <col min="17" max="32" width="0" hidden="1" customWidth="1"/>
    <col min="33" max="33" width="7.375" customWidth="1"/>
    <col min="34" max="49" width="6.5" customWidth="1"/>
  </cols>
  <sheetData>
    <row r="1" spans="1:49" ht="15" thickBot="1" x14ac:dyDescent="0.2">
      <c r="A1" s="127"/>
      <c r="B1" s="1"/>
      <c r="C1" s="1"/>
      <c r="D1" s="1"/>
      <c r="G1" s="1"/>
      <c r="I1" s="253" t="s">
        <v>204</v>
      </c>
      <c r="J1" s="253"/>
      <c r="K1" s="253"/>
      <c r="L1" s="253"/>
      <c r="M1" s="253"/>
      <c r="AG1" s="254"/>
      <c r="AH1" s="255"/>
      <c r="AI1" s="255"/>
      <c r="AJ1" s="245"/>
      <c r="AK1" s="245"/>
      <c r="AL1" s="255"/>
      <c r="AM1" s="255"/>
      <c r="AN1" s="245"/>
      <c r="AO1" s="245"/>
      <c r="AP1" s="244"/>
      <c r="AQ1" s="244"/>
      <c r="AR1" s="245"/>
      <c r="AS1" s="245"/>
      <c r="AT1" s="246"/>
      <c r="AU1" s="246"/>
      <c r="AV1" s="247"/>
      <c r="AW1" s="247"/>
    </row>
    <row r="2" spans="1:49" ht="13.5" customHeight="1" thickBot="1" x14ac:dyDescent="0.2">
      <c r="A2" s="149"/>
      <c r="B2" s="248">
        <v>45383</v>
      </c>
      <c r="C2" s="249"/>
      <c r="D2" s="248">
        <v>45352</v>
      </c>
      <c r="E2" s="249"/>
      <c r="F2" s="250" t="s">
        <v>3</v>
      </c>
      <c r="G2" s="251"/>
      <c r="H2" s="248">
        <v>45017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40"/>
      <c r="AG2" s="254"/>
      <c r="AH2" s="200"/>
      <c r="AI2" s="201"/>
      <c r="AJ2" s="202"/>
      <c r="AK2" s="203"/>
      <c r="AL2" s="200"/>
      <c r="AM2" s="201"/>
      <c r="AN2" s="202"/>
      <c r="AO2" s="203"/>
      <c r="AP2" s="200"/>
      <c r="AQ2" s="201"/>
      <c r="AR2" s="202"/>
      <c r="AS2" s="203"/>
      <c r="AT2" s="200"/>
      <c r="AU2" s="201"/>
      <c r="AV2" s="204"/>
      <c r="AW2" s="204"/>
    </row>
    <row r="3" spans="1:49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97" t="s">
        <v>23</v>
      </c>
      <c r="AG3" s="241" t="s">
        <v>114</v>
      </c>
      <c r="AH3" s="243" t="s">
        <v>8</v>
      </c>
      <c r="AI3" s="243"/>
      <c r="AJ3" s="232" t="s">
        <v>9</v>
      </c>
      <c r="AK3" s="233"/>
      <c r="AL3" s="234" t="s">
        <v>10</v>
      </c>
      <c r="AM3" s="235"/>
      <c r="AN3" s="232" t="s">
        <v>11</v>
      </c>
      <c r="AO3" s="233"/>
      <c r="AP3" s="236" t="s">
        <v>12</v>
      </c>
      <c r="AQ3" s="233"/>
      <c r="AR3" s="232" t="s">
        <v>13</v>
      </c>
      <c r="AS3" s="237"/>
      <c r="AT3" s="238" t="s">
        <v>14</v>
      </c>
      <c r="AU3" s="239"/>
      <c r="AV3" s="230" t="s">
        <v>15</v>
      </c>
      <c r="AW3" s="231"/>
    </row>
    <row r="4" spans="1:49" ht="15" thickBot="1" x14ac:dyDescent="0.2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3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9" si="1">B4-H4</f>
        <v>0</v>
      </c>
      <c r="K4" s="28">
        <f t="shared" si="1"/>
        <v>0</v>
      </c>
      <c r="L4" s="161">
        <f t="shared" ref="L4:L54" si="2">IF(ISERROR(K4/I4),0,K4/I4)</f>
        <v>0</v>
      </c>
      <c r="M4" s="29">
        <f t="shared" ref="M4:M55" si="3">C4/$C$55</f>
        <v>6.9204152249134946E-4</v>
      </c>
      <c r="N4" s="162">
        <v>1</v>
      </c>
      <c r="P4" s="148" t="s">
        <v>25</v>
      </c>
      <c r="Q4" s="163">
        <v>18</v>
      </c>
      <c r="R4" s="163">
        <v>1125</v>
      </c>
      <c r="S4" s="164">
        <v>6</v>
      </c>
      <c r="T4" s="164">
        <v>14</v>
      </c>
      <c r="U4" s="163">
        <v>2</v>
      </c>
      <c r="V4" s="163">
        <v>2</v>
      </c>
      <c r="W4" s="164">
        <v>2</v>
      </c>
      <c r="X4" s="164">
        <v>26</v>
      </c>
      <c r="Y4" s="163">
        <v>6</v>
      </c>
      <c r="Z4" s="165">
        <v>228</v>
      </c>
      <c r="AA4" s="164">
        <v>2</v>
      </c>
      <c r="AB4" s="166">
        <v>4</v>
      </c>
      <c r="AC4" s="167">
        <f>Q4+S4+U4+W4+Y4+AA4</f>
        <v>36</v>
      </c>
      <c r="AD4" s="168">
        <f>R4+T4+V4+X4+Z4+AB4+1</f>
        <v>1400</v>
      </c>
      <c r="AE4" s="169">
        <v>682</v>
      </c>
      <c r="AF4" s="198">
        <v>718</v>
      </c>
      <c r="AG4" s="242"/>
      <c r="AH4" s="52" t="s">
        <v>21</v>
      </c>
      <c r="AI4" s="153" t="s">
        <v>17</v>
      </c>
      <c r="AJ4" s="53" t="s">
        <v>21</v>
      </c>
      <c r="AK4" s="154" t="s">
        <v>17</v>
      </c>
      <c r="AL4" s="52" t="s">
        <v>21</v>
      </c>
      <c r="AM4" s="153" t="s">
        <v>17</v>
      </c>
      <c r="AN4" s="53" t="s">
        <v>21</v>
      </c>
      <c r="AO4" s="154" t="s">
        <v>17</v>
      </c>
      <c r="AP4" s="52" t="s">
        <v>21</v>
      </c>
      <c r="AQ4" s="153" t="s">
        <v>17</v>
      </c>
      <c r="AR4" s="53" t="s">
        <v>21</v>
      </c>
      <c r="AS4" s="155" t="s">
        <v>17</v>
      </c>
      <c r="AT4" s="156" t="s">
        <v>21</v>
      </c>
      <c r="AU4" s="157" t="s">
        <v>17</v>
      </c>
      <c r="AV4" s="158" t="s">
        <v>22</v>
      </c>
      <c r="AW4" s="159" t="s">
        <v>23</v>
      </c>
    </row>
    <row r="5" spans="1:49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1.3840830449826989E-3</v>
      </c>
      <c r="N5" s="162">
        <v>5</v>
      </c>
      <c r="P5" s="172" t="s">
        <v>19</v>
      </c>
      <c r="Q5" s="59">
        <f>Q4/AC4</f>
        <v>0.5</v>
      </c>
      <c r="R5" s="59">
        <f>R4/AD4</f>
        <v>0.8035714285714286</v>
      </c>
      <c r="S5" s="60">
        <f>S4/AC4</f>
        <v>0.16666666666666666</v>
      </c>
      <c r="T5" s="60">
        <f>T4/AD4</f>
        <v>0.01</v>
      </c>
      <c r="U5" s="59">
        <f>U4/AC4</f>
        <v>5.5555555555555552E-2</v>
      </c>
      <c r="V5" s="59">
        <f>V4/AD4</f>
        <v>1.4285714285714286E-3</v>
      </c>
      <c r="W5" s="60">
        <f>W4/AC4</f>
        <v>5.5555555555555552E-2</v>
      </c>
      <c r="X5" s="60">
        <f>X4/AD4</f>
        <v>1.8571428571428572E-2</v>
      </c>
      <c r="Y5" s="59">
        <f>Y4/AC4</f>
        <v>0.16666666666666666</v>
      </c>
      <c r="Z5" s="59">
        <f>Z4/AD4</f>
        <v>0.16285714285714287</v>
      </c>
      <c r="AA5" s="60">
        <f>AA4/AC4</f>
        <v>5.5555555555555552E-2</v>
      </c>
      <c r="AB5" s="173">
        <f>AB4/AD4</f>
        <v>2.8571428571428571E-3</v>
      </c>
      <c r="AC5" s="174">
        <f>Q5+S5+U5+W5+Y5+AA5</f>
        <v>1</v>
      </c>
      <c r="AD5" s="175">
        <f>R5+T5+V5+X5+Z5+AB5</f>
        <v>0.99928571428571433</v>
      </c>
      <c r="AE5" s="63">
        <f>AE4/AD4</f>
        <v>0.48714285714285716</v>
      </c>
      <c r="AF5" s="199">
        <f>AF4/AD4</f>
        <v>0.5128571428571429</v>
      </c>
      <c r="AG5" s="148" t="s">
        <v>25</v>
      </c>
      <c r="AH5" s="163">
        <v>21</v>
      </c>
      <c r="AI5" s="163">
        <v>1178</v>
      </c>
      <c r="AJ5" s="164">
        <v>6</v>
      </c>
      <c r="AK5" s="164">
        <v>12</v>
      </c>
      <c r="AL5" s="163">
        <v>1</v>
      </c>
      <c r="AM5" s="163">
        <v>1</v>
      </c>
      <c r="AN5" s="164">
        <v>2</v>
      </c>
      <c r="AO5" s="164">
        <v>27</v>
      </c>
      <c r="AP5" s="163">
        <v>5</v>
      </c>
      <c r="AQ5" s="165">
        <v>222</v>
      </c>
      <c r="AR5" s="164">
        <v>2</v>
      </c>
      <c r="AS5" s="166">
        <v>4</v>
      </c>
      <c r="AT5" s="167">
        <f>AH5+AJ5+AL5+AN5+AP5+AR5</f>
        <v>37</v>
      </c>
      <c r="AU5" s="168">
        <f>AI5+AK5+AM5+AO5+AQ5+AS5+1</f>
        <v>1445</v>
      </c>
      <c r="AV5" s="169">
        <v>724</v>
      </c>
      <c r="AW5" s="170">
        <v>721</v>
      </c>
    </row>
    <row r="6" spans="1:49" ht="15" thickBot="1" x14ac:dyDescent="0.2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2.0761245674740486E-3</v>
      </c>
      <c r="N6" s="162">
        <v>6</v>
      </c>
      <c r="P6" s="127"/>
      <c r="Q6" s="177"/>
      <c r="R6" s="178" t="s">
        <v>136</v>
      </c>
      <c r="AG6" s="172" t="s">
        <v>19</v>
      </c>
      <c r="AH6" s="59">
        <f>AH5/AT5</f>
        <v>0.56756756756756754</v>
      </c>
      <c r="AI6" s="59">
        <f>AI5/AU5</f>
        <v>0.81522491349480963</v>
      </c>
      <c r="AJ6" s="60">
        <f>AJ5/AT5</f>
        <v>0.16216216216216217</v>
      </c>
      <c r="AK6" s="60">
        <f>AK5/AU5</f>
        <v>8.3044982698961944E-3</v>
      </c>
      <c r="AL6" s="59">
        <f>AL5/AT5</f>
        <v>2.7027027027027029E-2</v>
      </c>
      <c r="AM6" s="59">
        <f>AM5/AU5</f>
        <v>6.9204152249134946E-4</v>
      </c>
      <c r="AN6" s="60">
        <f>AN5/AT5</f>
        <v>5.4054054054054057E-2</v>
      </c>
      <c r="AO6" s="60">
        <f>AO5/AU5</f>
        <v>1.8685121107266434E-2</v>
      </c>
      <c r="AP6" s="59">
        <f>AP5/AT5</f>
        <v>0.13513513513513514</v>
      </c>
      <c r="AQ6" s="59">
        <f>AQ5/AU5</f>
        <v>0.15363321799307958</v>
      </c>
      <c r="AR6" s="60">
        <f>AR5/AT5</f>
        <v>5.4054054054054057E-2</v>
      </c>
      <c r="AS6" s="173">
        <f>AS5/AU5</f>
        <v>2.7681660899653978E-3</v>
      </c>
      <c r="AT6" s="174">
        <f>AH6+AJ6+AL6+AN6+AP6+AR6</f>
        <v>1</v>
      </c>
      <c r="AU6" s="175">
        <f>AI6+AK6+AM6+AO6+AQ6+AS6</f>
        <v>0.99930795847750864</v>
      </c>
      <c r="AV6" s="63">
        <f>AV5/AU5</f>
        <v>0.50103806228373704</v>
      </c>
      <c r="AW6" s="64">
        <f>AW5/AU5</f>
        <v>0.49896193771626296</v>
      </c>
    </row>
    <row r="7" spans="1:49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1.3840830449826989E-3</v>
      </c>
      <c r="N7" s="162">
        <v>2</v>
      </c>
      <c r="Q7" s="177"/>
      <c r="R7" s="178" t="s">
        <v>116</v>
      </c>
      <c r="AG7" s="127"/>
      <c r="AH7" s="177"/>
      <c r="AI7" s="178" t="s">
        <v>203</v>
      </c>
    </row>
    <row r="8" spans="1:49" ht="14.25" x14ac:dyDescent="0.15">
      <c r="A8" s="179" t="s">
        <v>193</v>
      </c>
      <c r="B8" s="93"/>
      <c r="C8" s="73"/>
      <c r="D8" s="93"/>
      <c r="E8" s="73"/>
      <c r="F8" s="22">
        <f t="shared" si="0"/>
        <v>0</v>
      </c>
      <c r="G8" s="33">
        <f t="shared" si="0"/>
        <v>0</v>
      </c>
      <c r="H8" s="93"/>
      <c r="I8" s="73"/>
      <c r="J8" s="22"/>
      <c r="K8" s="34">
        <f t="shared" si="1"/>
        <v>0</v>
      </c>
      <c r="L8" s="161">
        <f t="shared" si="2"/>
        <v>0</v>
      </c>
      <c r="M8" s="35">
        <f t="shared" si="3"/>
        <v>0</v>
      </c>
      <c r="N8" s="162">
        <v>5</v>
      </c>
      <c r="Q8" s="177"/>
      <c r="R8" s="178"/>
      <c r="AH8" s="177"/>
      <c r="AI8" s="178"/>
    </row>
    <row r="9" spans="1:49" ht="14.25" x14ac:dyDescent="0.15">
      <c r="A9" s="179" t="s">
        <v>138</v>
      </c>
      <c r="B9" s="93">
        <v>126</v>
      </c>
      <c r="C9" s="73">
        <v>213</v>
      </c>
      <c r="D9" s="93">
        <v>132</v>
      </c>
      <c r="E9" s="73">
        <v>220</v>
      </c>
      <c r="F9" s="22">
        <f t="shared" si="0"/>
        <v>-6</v>
      </c>
      <c r="G9" s="33">
        <f t="shared" si="0"/>
        <v>-7</v>
      </c>
      <c r="H9" s="93">
        <v>122</v>
      </c>
      <c r="I9" s="73">
        <v>208</v>
      </c>
      <c r="J9" s="22">
        <f t="shared" si="1"/>
        <v>4</v>
      </c>
      <c r="K9" s="34">
        <f t="shared" si="1"/>
        <v>5</v>
      </c>
      <c r="L9" s="161">
        <f t="shared" si="2"/>
        <v>2.403846153846154E-2</v>
      </c>
      <c r="M9" s="35">
        <f t="shared" si="3"/>
        <v>0.14740484429065745</v>
      </c>
      <c r="N9" s="162">
        <v>5</v>
      </c>
      <c r="P9" s="127"/>
      <c r="Q9" s="177"/>
    </row>
    <row r="10" spans="1:49" ht="14.25" x14ac:dyDescent="0.15">
      <c r="A10" s="179" t="s">
        <v>139</v>
      </c>
      <c r="B10" s="22">
        <v>10</v>
      </c>
      <c r="C10" s="73">
        <v>10</v>
      </c>
      <c r="D10" s="22">
        <v>11</v>
      </c>
      <c r="E10" s="73">
        <v>11</v>
      </c>
      <c r="F10" s="22">
        <f t="shared" si="0"/>
        <v>-1</v>
      </c>
      <c r="G10" s="33">
        <f t="shared" si="0"/>
        <v>-1</v>
      </c>
      <c r="H10" s="22">
        <v>4</v>
      </c>
      <c r="I10" s="73">
        <v>4</v>
      </c>
      <c r="J10" s="22">
        <f t="shared" si="1"/>
        <v>6</v>
      </c>
      <c r="K10" s="34">
        <f t="shared" si="1"/>
        <v>6</v>
      </c>
      <c r="L10" s="161">
        <f t="shared" si="2"/>
        <v>1.5</v>
      </c>
      <c r="M10" s="35">
        <f t="shared" si="3"/>
        <v>6.920415224913495E-3</v>
      </c>
      <c r="N10" s="162">
        <v>1</v>
      </c>
    </row>
    <row r="11" spans="1:49" ht="14.25" x14ac:dyDescent="0.15">
      <c r="A11" s="180" t="s">
        <v>140</v>
      </c>
      <c r="B11" s="93">
        <v>9</v>
      </c>
      <c r="C11" s="73">
        <v>23</v>
      </c>
      <c r="D11" s="93">
        <v>9</v>
      </c>
      <c r="E11" s="73">
        <v>23</v>
      </c>
      <c r="F11" s="22">
        <f t="shared" si="0"/>
        <v>0</v>
      </c>
      <c r="G11" s="33">
        <f t="shared" si="0"/>
        <v>0</v>
      </c>
      <c r="H11" s="93">
        <v>9</v>
      </c>
      <c r="I11" s="73">
        <v>23</v>
      </c>
      <c r="J11" s="22">
        <f t="shared" si="1"/>
        <v>0</v>
      </c>
      <c r="K11" s="34">
        <f t="shared" si="1"/>
        <v>0</v>
      </c>
      <c r="L11" s="161">
        <f t="shared" si="2"/>
        <v>0</v>
      </c>
      <c r="M11" s="35">
        <f t="shared" si="3"/>
        <v>1.5916955017301039E-2</v>
      </c>
      <c r="N11" s="162">
        <v>1</v>
      </c>
    </row>
    <row r="12" spans="1:49" ht="14.25" x14ac:dyDescent="0.15">
      <c r="A12" s="179" t="s">
        <v>141</v>
      </c>
      <c r="B12" s="93">
        <v>6</v>
      </c>
      <c r="C12" s="73">
        <v>6</v>
      </c>
      <c r="D12" s="93">
        <v>4</v>
      </c>
      <c r="E12" s="73">
        <v>4</v>
      </c>
      <c r="F12" s="22">
        <f t="shared" si="0"/>
        <v>2</v>
      </c>
      <c r="G12" s="33">
        <f t="shared" si="0"/>
        <v>2</v>
      </c>
      <c r="H12" s="93">
        <v>1</v>
      </c>
      <c r="I12" s="73">
        <v>1</v>
      </c>
      <c r="J12" s="22">
        <f t="shared" si="1"/>
        <v>5</v>
      </c>
      <c r="K12" s="34">
        <f t="shared" si="1"/>
        <v>5</v>
      </c>
      <c r="L12" s="161">
        <f t="shared" si="2"/>
        <v>5</v>
      </c>
      <c r="M12" s="35">
        <f t="shared" si="3"/>
        <v>4.1522491349480972E-3</v>
      </c>
      <c r="N12" s="162">
        <v>1</v>
      </c>
    </row>
    <row r="13" spans="1:49" ht="14.25" x14ac:dyDescent="0.15">
      <c r="A13" s="179" t="s">
        <v>142</v>
      </c>
      <c r="B13" s="22"/>
      <c r="C13" s="73"/>
      <c r="D13" s="22"/>
      <c r="E13" s="73"/>
      <c r="F13" s="22">
        <f t="shared" si="0"/>
        <v>0</v>
      </c>
      <c r="G13" s="36">
        <f t="shared" si="0"/>
        <v>0</v>
      </c>
      <c r="H13" s="22"/>
      <c r="I13" s="73"/>
      <c r="J13" s="22">
        <f t="shared" si="1"/>
        <v>0</v>
      </c>
      <c r="K13" s="34">
        <f t="shared" si="1"/>
        <v>0</v>
      </c>
      <c r="L13" s="161">
        <f t="shared" si="2"/>
        <v>0</v>
      </c>
      <c r="M13" s="35">
        <f t="shared" si="3"/>
        <v>0</v>
      </c>
      <c r="N13" s="162">
        <v>4</v>
      </c>
    </row>
    <row r="14" spans="1:49" ht="14.25" x14ac:dyDescent="0.15">
      <c r="A14" s="179" t="s">
        <v>143</v>
      </c>
      <c r="B14" s="22">
        <v>5</v>
      </c>
      <c r="C14" s="73">
        <v>9</v>
      </c>
      <c r="D14" s="22">
        <v>5</v>
      </c>
      <c r="E14" s="73">
        <v>9</v>
      </c>
      <c r="F14" s="22">
        <f t="shared" si="0"/>
        <v>0</v>
      </c>
      <c r="G14" s="33">
        <f t="shared" si="0"/>
        <v>0</v>
      </c>
      <c r="H14" s="22">
        <v>4</v>
      </c>
      <c r="I14" s="73">
        <v>6</v>
      </c>
      <c r="J14" s="22">
        <f t="shared" si="1"/>
        <v>1</v>
      </c>
      <c r="K14" s="34">
        <f t="shared" si="1"/>
        <v>3</v>
      </c>
      <c r="L14" s="161">
        <f t="shared" si="2"/>
        <v>0.5</v>
      </c>
      <c r="M14" s="35">
        <f t="shared" si="3"/>
        <v>6.2283737024221453E-3</v>
      </c>
      <c r="N14" s="162">
        <v>1</v>
      </c>
    </row>
    <row r="15" spans="1:49" ht="14.25" x14ac:dyDescent="0.15">
      <c r="A15" s="179" t="s">
        <v>144</v>
      </c>
      <c r="B15" s="93">
        <v>209</v>
      </c>
      <c r="C15" s="73">
        <v>253</v>
      </c>
      <c r="D15" s="93">
        <v>196</v>
      </c>
      <c r="E15" s="73">
        <v>242</v>
      </c>
      <c r="F15" s="22">
        <f t="shared" si="0"/>
        <v>13</v>
      </c>
      <c r="G15" s="33">
        <f t="shared" si="0"/>
        <v>11</v>
      </c>
      <c r="H15" s="93">
        <v>192</v>
      </c>
      <c r="I15" s="73">
        <v>231</v>
      </c>
      <c r="J15" s="22">
        <f t="shared" si="1"/>
        <v>17</v>
      </c>
      <c r="K15" s="34">
        <f t="shared" si="1"/>
        <v>22</v>
      </c>
      <c r="L15" s="161">
        <f t="shared" si="2"/>
        <v>9.5238095238095233E-2</v>
      </c>
      <c r="M15" s="35">
        <f t="shared" si="3"/>
        <v>0.17508650519031141</v>
      </c>
      <c r="N15" s="162">
        <v>1</v>
      </c>
    </row>
    <row r="16" spans="1:49" ht="14.25" x14ac:dyDescent="0.15">
      <c r="A16" s="179" t="s">
        <v>73</v>
      </c>
      <c r="B16" s="93">
        <v>93</v>
      </c>
      <c r="C16" s="73">
        <v>97</v>
      </c>
      <c r="D16" s="93">
        <v>98</v>
      </c>
      <c r="E16" s="73">
        <v>102</v>
      </c>
      <c r="F16" s="22">
        <f t="shared" si="0"/>
        <v>-5</v>
      </c>
      <c r="G16" s="33">
        <f t="shared" si="0"/>
        <v>-5</v>
      </c>
      <c r="H16" s="93">
        <v>105</v>
      </c>
      <c r="I16" s="73">
        <v>109</v>
      </c>
      <c r="J16" s="22">
        <f t="shared" si="1"/>
        <v>-12</v>
      </c>
      <c r="K16" s="34">
        <f t="shared" si="1"/>
        <v>-12</v>
      </c>
      <c r="L16" s="161">
        <f t="shared" si="2"/>
        <v>-0.11009174311926606</v>
      </c>
      <c r="M16" s="35">
        <f t="shared" si="3"/>
        <v>6.7128027681660901E-2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6.9204152249134946E-4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22">
        <f t="shared" si="1"/>
        <v>0</v>
      </c>
      <c r="K19" s="34">
        <f t="shared" si="1"/>
        <v>0</v>
      </c>
      <c r="L19" s="161">
        <f t="shared" si="2"/>
        <v>0</v>
      </c>
      <c r="M19" s="108">
        <f t="shared" si="3"/>
        <v>1.3840830449826989E-3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/>
      <c r="I20" s="73"/>
      <c r="J20" s="22">
        <f t="shared" ref="J20:K55" si="4">B20-H20</f>
        <v>0</v>
      </c>
      <c r="K20" s="34">
        <f t="shared" si="4"/>
        <v>0</v>
      </c>
      <c r="L20" s="161">
        <f t="shared" si="2"/>
        <v>0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6.9204152249134946E-4</v>
      </c>
      <c r="N21" s="162">
        <v>3</v>
      </c>
    </row>
    <row r="22" spans="1:14" ht="14.25" x14ac:dyDescent="0.15">
      <c r="A22" s="179" t="s">
        <v>150</v>
      </c>
      <c r="B22" s="93">
        <v>15</v>
      </c>
      <c r="C22" s="73">
        <v>15</v>
      </c>
      <c r="D22" s="93">
        <v>15</v>
      </c>
      <c r="E22" s="73">
        <v>15</v>
      </c>
      <c r="F22" s="37">
        <f t="shared" si="0"/>
        <v>0</v>
      </c>
      <c r="G22" s="33">
        <f t="shared" si="0"/>
        <v>0</v>
      </c>
      <c r="H22" s="93">
        <v>8</v>
      </c>
      <c r="I22" s="73">
        <v>8</v>
      </c>
      <c r="J22" s="22">
        <f t="shared" si="4"/>
        <v>7</v>
      </c>
      <c r="K22" s="34">
        <f t="shared" si="4"/>
        <v>7</v>
      </c>
      <c r="L22" s="161">
        <f t="shared" si="2"/>
        <v>0.875</v>
      </c>
      <c r="M22" s="39">
        <f t="shared" si="3"/>
        <v>1.0380622837370242E-2</v>
      </c>
      <c r="N22" s="162">
        <v>1</v>
      </c>
    </row>
    <row r="23" spans="1:14" ht="14.25" x14ac:dyDescent="0.15">
      <c r="A23" s="181" t="s">
        <v>151</v>
      </c>
      <c r="B23" s="22">
        <v>66</v>
      </c>
      <c r="C23" s="73">
        <v>66</v>
      </c>
      <c r="D23" s="22">
        <v>63</v>
      </c>
      <c r="E23" s="73">
        <v>63</v>
      </c>
      <c r="F23" s="37">
        <f t="shared" si="0"/>
        <v>3</v>
      </c>
      <c r="G23" s="40">
        <f t="shared" si="0"/>
        <v>3</v>
      </c>
      <c r="H23" s="22">
        <v>49</v>
      </c>
      <c r="I23" s="73">
        <v>49</v>
      </c>
      <c r="J23" s="22">
        <f t="shared" si="4"/>
        <v>17</v>
      </c>
      <c r="K23" s="34">
        <f t="shared" si="4"/>
        <v>17</v>
      </c>
      <c r="L23" s="161">
        <f t="shared" si="2"/>
        <v>0.34693877551020408</v>
      </c>
      <c r="M23" s="39">
        <f t="shared" si="3"/>
        <v>4.5674740484429065E-2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6.9204152249134946E-4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6.9204152249134946E-4</v>
      </c>
      <c r="N26" s="162">
        <v>4</v>
      </c>
    </row>
    <row r="27" spans="1:14" ht="14.25" x14ac:dyDescent="0.15">
      <c r="A27" s="179" t="s">
        <v>154</v>
      </c>
      <c r="B27" s="22">
        <v>5</v>
      </c>
      <c r="C27" s="73">
        <v>5</v>
      </c>
      <c r="D27" s="22">
        <v>5</v>
      </c>
      <c r="E27" s="73">
        <v>5</v>
      </c>
      <c r="F27" s="22">
        <f t="shared" si="0"/>
        <v>0</v>
      </c>
      <c r="G27" s="33">
        <f t="shared" si="0"/>
        <v>0</v>
      </c>
      <c r="H27" s="22">
        <v>6</v>
      </c>
      <c r="I27" s="73">
        <v>6</v>
      </c>
      <c r="J27" s="22">
        <f t="shared" si="4"/>
        <v>-1</v>
      </c>
      <c r="K27" s="34">
        <f t="shared" si="4"/>
        <v>-1</v>
      </c>
      <c r="L27" s="161">
        <f t="shared" si="2"/>
        <v>-0.16666666666666666</v>
      </c>
      <c r="M27" s="35">
        <f t="shared" si="3"/>
        <v>3.4602076124567475E-3</v>
      </c>
      <c r="N27" s="162">
        <v>1</v>
      </c>
    </row>
    <row r="28" spans="1:14" ht="14.25" x14ac:dyDescent="0.15">
      <c r="A28" s="179" t="s">
        <v>155</v>
      </c>
      <c r="B28" s="93">
        <v>109</v>
      </c>
      <c r="C28" s="109">
        <v>122</v>
      </c>
      <c r="D28" s="93">
        <v>107</v>
      </c>
      <c r="E28" s="109">
        <v>120</v>
      </c>
      <c r="F28" s="93">
        <f t="shared" si="0"/>
        <v>2</v>
      </c>
      <c r="G28" s="105">
        <f t="shared" si="0"/>
        <v>2</v>
      </c>
      <c r="H28" s="93">
        <v>105</v>
      </c>
      <c r="I28" s="109">
        <v>116</v>
      </c>
      <c r="J28" s="22">
        <f t="shared" si="4"/>
        <v>4</v>
      </c>
      <c r="K28" s="34">
        <f t="shared" si="4"/>
        <v>6</v>
      </c>
      <c r="L28" s="161">
        <f t="shared" si="2"/>
        <v>5.1724137931034482E-2</v>
      </c>
      <c r="M28" s="108">
        <f t="shared" si="3"/>
        <v>8.442906574394464E-2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5</v>
      </c>
      <c r="I29" s="73">
        <v>5</v>
      </c>
      <c r="J29" s="22">
        <f t="shared" si="4"/>
        <v>0</v>
      </c>
      <c r="K29" s="34">
        <f t="shared" si="4"/>
        <v>0</v>
      </c>
      <c r="L29" s="161">
        <f t="shared" si="2"/>
        <v>0</v>
      </c>
      <c r="M29" s="35">
        <f t="shared" si="3"/>
        <v>3.4602076124567475E-3</v>
      </c>
      <c r="N29" s="162">
        <v>1</v>
      </c>
    </row>
    <row r="30" spans="1:14" ht="14.25" x14ac:dyDescent="0.15">
      <c r="A30" s="179" t="s">
        <v>157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>
        <v>2</v>
      </c>
      <c r="I30" s="73">
        <v>2</v>
      </c>
      <c r="J30" s="22">
        <f t="shared" si="4"/>
        <v>-2</v>
      </c>
      <c r="K30" s="34">
        <f t="shared" si="4"/>
        <v>-2</v>
      </c>
      <c r="L30" s="161">
        <f t="shared" si="2"/>
        <v>-1</v>
      </c>
      <c r="M30" s="35">
        <f t="shared" si="3"/>
        <v>0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22">
        <f t="shared" si="4"/>
        <v>0</v>
      </c>
      <c r="K31" s="34">
        <f t="shared" si="4"/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6</v>
      </c>
      <c r="C32" s="73">
        <v>11</v>
      </c>
      <c r="D32" s="93">
        <v>6</v>
      </c>
      <c r="E32" s="73">
        <v>11</v>
      </c>
      <c r="F32" s="22">
        <f t="shared" si="0"/>
        <v>0</v>
      </c>
      <c r="G32" s="33">
        <f t="shared" si="0"/>
        <v>0</v>
      </c>
      <c r="H32" s="93">
        <v>5</v>
      </c>
      <c r="I32" s="73">
        <v>13</v>
      </c>
      <c r="J32" s="22">
        <f t="shared" si="4"/>
        <v>1</v>
      </c>
      <c r="K32" s="34">
        <f t="shared" si="4"/>
        <v>-2</v>
      </c>
      <c r="L32" s="161">
        <f t="shared" si="2"/>
        <v>-0.15384615384615385</v>
      </c>
      <c r="M32" s="35">
        <f t="shared" si="3"/>
        <v>7.6124567474048447E-3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1</v>
      </c>
      <c r="I33" s="73">
        <v>1</v>
      </c>
      <c r="J33" s="22">
        <f t="shared" si="4"/>
        <v>0</v>
      </c>
      <c r="K33" s="34">
        <f t="shared" si="4"/>
        <v>0</v>
      </c>
      <c r="L33" s="161">
        <f t="shared" si="2"/>
        <v>0</v>
      </c>
      <c r="M33" s="35">
        <f t="shared" si="3"/>
        <v>6.9204152249134946E-4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5">B34-D34</f>
        <v>0</v>
      </c>
      <c r="G34" s="36">
        <f t="shared" si="5"/>
        <v>0</v>
      </c>
      <c r="H34" s="93"/>
      <c r="I34" s="73"/>
      <c r="J34" s="22">
        <f t="shared" si="4"/>
        <v>0</v>
      </c>
      <c r="K34" s="34">
        <f t="shared" si="4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25</v>
      </c>
      <c r="C35" s="73">
        <v>39</v>
      </c>
      <c r="D35" s="93">
        <v>25</v>
      </c>
      <c r="E35" s="73">
        <v>38</v>
      </c>
      <c r="F35" s="22">
        <f t="shared" si="5"/>
        <v>0</v>
      </c>
      <c r="G35" s="36">
        <f t="shared" si="5"/>
        <v>1</v>
      </c>
      <c r="H35" s="93">
        <v>21</v>
      </c>
      <c r="I35" s="73">
        <v>31</v>
      </c>
      <c r="J35" s="22">
        <f t="shared" si="4"/>
        <v>4</v>
      </c>
      <c r="K35" s="34">
        <f t="shared" si="4"/>
        <v>8</v>
      </c>
      <c r="L35" s="161">
        <f t="shared" si="2"/>
        <v>0.25806451612903225</v>
      </c>
      <c r="M35" s="35">
        <f t="shared" si="3"/>
        <v>2.698961937716263E-2</v>
      </c>
      <c r="N35" s="162">
        <v>1</v>
      </c>
    </row>
    <row r="36" spans="1:14" ht="14.25" x14ac:dyDescent="0.15">
      <c r="A36" s="179" t="s">
        <v>163</v>
      </c>
      <c r="B36" s="93">
        <v>0</v>
      </c>
      <c r="C36" s="73">
        <v>4</v>
      </c>
      <c r="D36" s="93">
        <v>0</v>
      </c>
      <c r="E36" s="73">
        <v>4</v>
      </c>
      <c r="F36" s="22">
        <f t="shared" si="5"/>
        <v>0</v>
      </c>
      <c r="G36" s="36">
        <f t="shared" si="5"/>
        <v>0</v>
      </c>
      <c r="H36" s="93"/>
      <c r="I36" s="73">
        <v>4</v>
      </c>
      <c r="J36" s="22">
        <f t="shared" si="4"/>
        <v>0</v>
      </c>
      <c r="K36" s="34">
        <f t="shared" si="4"/>
        <v>0</v>
      </c>
      <c r="L36" s="161">
        <f t="shared" si="2"/>
        <v>0</v>
      </c>
      <c r="M36" s="35">
        <f t="shared" si="3"/>
        <v>2.7681660899653978E-3</v>
      </c>
      <c r="N36" s="162">
        <v>5</v>
      </c>
    </row>
    <row r="37" spans="1:14" ht="14.25" x14ac:dyDescent="0.15">
      <c r="A37" s="179" t="s">
        <v>164</v>
      </c>
      <c r="B37" s="22">
        <v>2</v>
      </c>
      <c r="C37" s="73">
        <v>2</v>
      </c>
      <c r="D37" s="22">
        <v>2</v>
      </c>
      <c r="E37" s="73">
        <v>2</v>
      </c>
      <c r="F37" s="22">
        <f t="shared" si="5"/>
        <v>0</v>
      </c>
      <c r="G37" s="36">
        <f t="shared" si="5"/>
        <v>0</v>
      </c>
      <c r="H37" s="22">
        <v>1</v>
      </c>
      <c r="I37" s="73">
        <v>1</v>
      </c>
      <c r="J37" s="22">
        <f t="shared" si="4"/>
        <v>1</v>
      </c>
      <c r="K37" s="34">
        <f t="shared" si="4"/>
        <v>1</v>
      </c>
      <c r="L37" s="161">
        <f t="shared" si="2"/>
        <v>1</v>
      </c>
      <c r="M37" s="35">
        <f t="shared" si="3"/>
        <v>1.3840830449826989E-3</v>
      </c>
      <c r="N37" s="162">
        <v>5</v>
      </c>
    </row>
    <row r="38" spans="1:14" ht="14.25" x14ac:dyDescent="0.15">
      <c r="A38" s="182" t="s">
        <v>165</v>
      </c>
      <c r="B38" s="93">
        <v>273</v>
      </c>
      <c r="C38" s="72">
        <v>333</v>
      </c>
      <c r="D38" s="93">
        <v>273</v>
      </c>
      <c r="E38" s="72">
        <v>335</v>
      </c>
      <c r="F38" s="22">
        <f t="shared" si="5"/>
        <v>0</v>
      </c>
      <c r="G38" s="36">
        <f t="shared" si="5"/>
        <v>-2</v>
      </c>
      <c r="H38" s="93">
        <v>263</v>
      </c>
      <c r="I38" s="72">
        <v>313</v>
      </c>
      <c r="J38" s="22">
        <f t="shared" si="4"/>
        <v>10</v>
      </c>
      <c r="K38" s="34">
        <f t="shared" si="4"/>
        <v>20</v>
      </c>
      <c r="L38" s="161">
        <f t="shared" si="2"/>
        <v>6.3897763578274758E-2</v>
      </c>
      <c r="M38" s="35">
        <f t="shared" si="3"/>
        <v>0.23044982698961938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5"/>
        <v>0</v>
      </c>
      <c r="G39" s="36">
        <f t="shared" si="5"/>
        <v>0</v>
      </c>
      <c r="H39" s="22"/>
      <c r="I39" s="73"/>
      <c r="J39" s="22">
        <f t="shared" si="4"/>
        <v>0</v>
      </c>
      <c r="K39" s="34">
        <f t="shared" si="4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5"/>
        <v>0</v>
      </c>
      <c r="G40" s="36">
        <f t="shared" si="5"/>
        <v>0</v>
      </c>
      <c r="H40" s="93">
        <v>1</v>
      </c>
      <c r="I40" s="73">
        <v>1</v>
      </c>
      <c r="J40" s="22">
        <f t="shared" si="4"/>
        <v>0</v>
      </c>
      <c r="K40" s="34">
        <f t="shared" si="4"/>
        <v>0</v>
      </c>
      <c r="L40" s="161">
        <f t="shared" si="2"/>
        <v>0</v>
      </c>
      <c r="M40" s="35">
        <f t="shared" si="3"/>
        <v>6.9204152249134946E-4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5"/>
        <v>0</v>
      </c>
      <c r="G41" s="36">
        <f t="shared" si="5"/>
        <v>0</v>
      </c>
      <c r="H41" s="93"/>
      <c r="I41" s="73"/>
      <c r="J41" s="22">
        <f t="shared" si="4"/>
        <v>0</v>
      </c>
      <c r="K41" s="34">
        <f t="shared" si="4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/>
      <c r="C42" s="73"/>
      <c r="D42" s="22"/>
      <c r="E42" s="73"/>
      <c r="F42" s="22">
        <f t="shared" si="5"/>
        <v>0</v>
      </c>
      <c r="G42" s="36">
        <f t="shared" si="5"/>
        <v>0</v>
      </c>
      <c r="H42" s="22">
        <v>1</v>
      </c>
      <c r="I42" s="73">
        <v>1</v>
      </c>
      <c r="J42" s="22">
        <f t="shared" si="4"/>
        <v>-1</v>
      </c>
      <c r="K42" s="34">
        <f t="shared" si="4"/>
        <v>-1</v>
      </c>
      <c r="L42" s="161">
        <f t="shared" si="2"/>
        <v>-1</v>
      </c>
      <c r="M42" s="35">
        <f t="shared" si="3"/>
        <v>0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5"/>
        <v>0</v>
      </c>
      <c r="G43" s="33">
        <f t="shared" si="5"/>
        <v>0</v>
      </c>
      <c r="H43" s="93">
        <v>1</v>
      </c>
      <c r="I43" s="72">
        <v>1</v>
      </c>
      <c r="J43" s="22">
        <f t="shared" si="4"/>
        <v>0</v>
      </c>
      <c r="K43" s="34">
        <f t="shared" si="4"/>
        <v>0</v>
      </c>
      <c r="L43" s="161">
        <f t="shared" si="2"/>
        <v>0</v>
      </c>
      <c r="M43" s="35">
        <f t="shared" si="3"/>
        <v>6.9204152249134946E-4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5"/>
        <v>0</v>
      </c>
      <c r="G44" s="33">
        <f t="shared" si="5"/>
        <v>0</v>
      </c>
      <c r="H44" s="22"/>
      <c r="I44" s="72"/>
      <c r="J44" s="22">
        <f t="shared" si="4"/>
        <v>0</v>
      </c>
      <c r="K44" s="34">
        <f t="shared" si="4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5"/>
        <v>0</v>
      </c>
      <c r="G45" s="33">
        <f t="shared" si="5"/>
        <v>0</v>
      </c>
      <c r="H45" s="22"/>
      <c r="I45" s="72"/>
      <c r="J45" s="22">
        <f t="shared" si="4"/>
        <v>0</v>
      </c>
      <c r="K45" s="34">
        <f t="shared" si="4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20</v>
      </c>
      <c r="C46" s="72">
        <v>22</v>
      </c>
      <c r="D46" s="22">
        <v>20</v>
      </c>
      <c r="E46" s="72">
        <v>22</v>
      </c>
      <c r="F46" s="77">
        <f t="shared" si="5"/>
        <v>0</v>
      </c>
      <c r="G46" s="33">
        <f t="shared" si="5"/>
        <v>0</v>
      </c>
      <c r="H46" s="22">
        <v>24</v>
      </c>
      <c r="I46" s="72">
        <v>26</v>
      </c>
      <c r="J46" s="22">
        <f t="shared" si="4"/>
        <v>-4</v>
      </c>
      <c r="K46" s="34">
        <f t="shared" si="4"/>
        <v>-4</v>
      </c>
      <c r="L46" s="161">
        <f t="shared" si="2"/>
        <v>-0.15384615384615385</v>
      </c>
      <c r="M46" s="35">
        <f t="shared" si="3"/>
        <v>1.5224913494809689E-2</v>
      </c>
      <c r="N46" s="162">
        <v>1</v>
      </c>
    </row>
    <row r="47" spans="1:14" ht="14.25" x14ac:dyDescent="0.15">
      <c r="A47" s="184" t="s">
        <v>173</v>
      </c>
      <c r="B47" s="22"/>
      <c r="C47" s="72"/>
      <c r="D47" s="22"/>
      <c r="E47" s="72"/>
      <c r="F47" s="79">
        <f t="shared" si="5"/>
        <v>0</v>
      </c>
      <c r="G47" s="30">
        <f t="shared" si="5"/>
        <v>0</v>
      </c>
      <c r="H47" s="22">
        <v>1</v>
      </c>
      <c r="I47" s="72">
        <v>1</v>
      </c>
      <c r="J47" s="22">
        <f t="shared" si="4"/>
        <v>-1</v>
      </c>
      <c r="K47" s="34">
        <f t="shared" si="4"/>
        <v>-1</v>
      </c>
      <c r="L47" s="161">
        <f t="shared" si="2"/>
        <v>-1</v>
      </c>
      <c r="M47" s="35">
        <f t="shared" si="3"/>
        <v>0</v>
      </c>
      <c r="N47" s="162">
        <v>3</v>
      </c>
    </row>
    <row r="48" spans="1:14" ht="14.25" x14ac:dyDescent="0.15">
      <c r="A48" s="179" t="s">
        <v>174</v>
      </c>
      <c r="B48" s="22">
        <v>5</v>
      </c>
      <c r="C48" s="73">
        <v>5</v>
      </c>
      <c r="D48" s="22">
        <v>6</v>
      </c>
      <c r="E48" s="73">
        <v>6</v>
      </c>
      <c r="F48" s="77">
        <f t="shared" si="5"/>
        <v>-1</v>
      </c>
      <c r="G48" s="33">
        <f t="shared" si="5"/>
        <v>-1</v>
      </c>
      <c r="H48" s="22">
        <v>5</v>
      </c>
      <c r="I48" s="73">
        <v>5</v>
      </c>
      <c r="J48" s="22">
        <f t="shared" si="4"/>
        <v>0</v>
      </c>
      <c r="K48" s="34">
        <f t="shared" si="4"/>
        <v>0</v>
      </c>
      <c r="L48" s="161">
        <f t="shared" si="2"/>
        <v>0</v>
      </c>
      <c r="M48" s="35">
        <f t="shared" si="3"/>
        <v>3.4602076124567475E-3</v>
      </c>
      <c r="N48" s="162">
        <v>2</v>
      </c>
    </row>
    <row r="49" spans="1:14" ht="14.25" x14ac:dyDescent="0.15">
      <c r="A49" s="179" t="s">
        <v>175</v>
      </c>
      <c r="B49" s="22">
        <v>19</v>
      </c>
      <c r="C49" s="73">
        <v>26</v>
      </c>
      <c r="D49" s="22">
        <v>18</v>
      </c>
      <c r="E49" s="73">
        <v>25</v>
      </c>
      <c r="F49" s="77">
        <f t="shared" si="5"/>
        <v>1</v>
      </c>
      <c r="G49" s="33">
        <f t="shared" si="5"/>
        <v>1</v>
      </c>
      <c r="H49" s="22">
        <v>18</v>
      </c>
      <c r="I49" s="73">
        <v>25</v>
      </c>
      <c r="J49" s="22">
        <f t="shared" si="4"/>
        <v>1</v>
      </c>
      <c r="K49" s="34">
        <f t="shared" si="4"/>
        <v>1</v>
      </c>
      <c r="L49" s="161">
        <f t="shared" si="2"/>
        <v>0.04</v>
      </c>
      <c r="M49" s="35">
        <f t="shared" si="3"/>
        <v>1.7993079584775088E-2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5"/>
        <v>0</v>
      </c>
      <c r="G50" s="33">
        <f t="shared" si="5"/>
        <v>0</v>
      </c>
      <c r="H50" s="22"/>
      <c r="I50" s="73"/>
      <c r="J50" s="22">
        <f t="shared" si="4"/>
        <v>0</v>
      </c>
      <c r="K50" s="34">
        <f t="shared" si="4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/>
      <c r="C51" s="73"/>
      <c r="D51" s="22"/>
      <c r="E51" s="73"/>
      <c r="F51" s="77">
        <f t="shared" si="5"/>
        <v>0</v>
      </c>
      <c r="G51" s="33">
        <f t="shared" si="5"/>
        <v>0</v>
      </c>
      <c r="H51" s="22"/>
      <c r="I51" s="73"/>
      <c r="J51" s="22">
        <f t="shared" si="4"/>
        <v>0</v>
      </c>
      <c r="K51" s="34">
        <f t="shared" si="4"/>
        <v>0</v>
      </c>
      <c r="L51" s="161">
        <f t="shared" si="2"/>
        <v>0</v>
      </c>
      <c r="M51" s="35">
        <f t="shared" si="3"/>
        <v>0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5"/>
        <v>0</v>
      </c>
      <c r="G52" s="33">
        <f t="shared" si="5"/>
        <v>0</v>
      </c>
      <c r="H52" s="22">
        <v>1</v>
      </c>
      <c r="I52" s="73">
        <v>1</v>
      </c>
      <c r="J52" s="22">
        <f t="shared" si="4"/>
        <v>0</v>
      </c>
      <c r="K52" s="34">
        <f t="shared" si="4"/>
        <v>0</v>
      </c>
      <c r="L52" s="161">
        <f t="shared" si="2"/>
        <v>0</v>
      </c>
      <c r="M52" s="35">
        <f t="shared" si="3"/>
        <v>6.9204152249134946E-4</v>
      </c>
      <c r="N52" s="162">
        <v>5</v>
      </c>
    </row>
    <row r="53" spans="1:14" ht="14.25" x14ac:dyDescent="0.15">
      <c r="A53" s="179" t="s">
        <v>178</v>
      </c>
      <c r="B53" s="22">
        <v>143</v>
      </c>
      <c r="C53" s="73">
        <v>160</v>
      </c>
      <c r="D53" s="22">
        <v>132</v>
      </c>
      <c r="E53" s="73">
        <v>147</v>
      </c>
      <c r="F53" s="77">
        <f t="shared" si="5"/>
        <v>11</v>
      </c>
      <c r="G53" s="33">
        <f t="shared" si="5"/>
        <v>13</v>
      </c>
      <c r="H53" s="22">
        <v>119</v>
      </c>
      <c r="I53" s="73">
        <v>128</v>
      </c>
      <c r="J53" s="22">
        <f t="shared" si="4"/>
        <v>24</v>
      </c>
      <c r="K53" s="34">
        <f t="shared" si="4"/>
        <v>32</v>
      </c>
      <c r="L53" s="161">
        <f t="shared" si="2"/>
        <v>0.25</v>
      </c>
      <c r="M53" s="35">
        <f t="shared" si="3"/>
        <v>0.11072664359861592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1</v>
      </c>
      <c r="D54" s="42">
        <v>1</v>
      </c>
      <c r="E54" s="189">
        <v>1</v>
      </c>
      <c r="F54" s="77">
        <f t="shared" si="5"/>
        <v>0</v>
      </c>
      <c r="G54" s="33">
        <f t="shared" si="5"/>
        <v>0</v>
      </c>
      <c r="H54" s="42">
        <v>1</v>
      </c>
      <c r="I54" s="189">
        <v>1</v>
      </c>
      <c r="J54" s="37">
        <f t="shared" si="4"/>
        <v>0</v>
      </c>
      <c r="K54" s="38">
        <f t="shared" si="4"/>
        <v>0</v>
      </c>
      <c r="L54" s="191">
        <f t="shared" si="2"/>
        <v>0</v>
      </c>
      <c r="M54" s="39">
        <f t="shared" si="3"/>
        <v>6.9204152249134946E-4</v>
      </c>
      <c r="N54" s="192">
        <v>0</v>
      </c>
    </row>
    <row r="55" spans="1:14" ht="15" thickBot="1" x14ac:dyDescent="0.2">
      <c r="A55" s="193" t="s">
        <v>53</v>
      </c>
      <c r="B55" s="226">
        <f>SUM(B4:B54)</f>
        <v>1169</v>
      </c>
      <c r="C55" s="225">
        <f>SUM(C4:C54)</f>
        <v>1445</v>
      </c>
      <c r="D55" s="43">
        <f>SUM(D4:D54)</f>
        <v>1150</v>
      </c>
      <c r="E55" s="75">
        <f>SUM(E4:E54)</f>
        <v>1428</v>
      </c>
      <c r="F55" s="44">
        <f t="shared" si="5"/>
        <v>19</v>
      </c>
      <c r="G55" s="146">
        <f t="shared" si="5"/>
        <v>17</v>
      </c>
      <c r="H55" s="227">
        <f>SUM(H4:H54)</f>
        <v>1088</v>
      </c>
      <c r="I55" s="229">
        <f>SUM(I4:I54)</f>
        <v>1335</v>
      </c>
      <c r="J55" s="44">
        <f t="shared" si="4"/>
        <v>81</v>
      </c>
      <c r="K55" s="146">
        <f t="shared" si="4"/>
        <v>110</v>
      </c>
      <c r="L55" s="228">
        <f>IF(ISERROR(#REF!/#REF!),0,#REF!/#REF!)</f>
        <v>0</v>
      </c>
      <c r="M55" s="195">
        <f t="shared" si="3"/>
        <v>1</v>
      </c>
      <c r="N55" s="7"/>
    </row>
    <row r="56" spans="1:14" ht="12.75" customHeight="1" x14ac:dyDescent="0.15">
      <c r="A56" s="222"/>
      <c r="B56" s="223"/>
      <c r="M56" s="196"/>
    </row>
    <row r="57" spans="1:14" ht="14.25" x14ac:dyDescent="0.15">
      <c r="A57" s="222"/>
      <c r="B57" s="223"/>
    </row>
    <row r="58" spans="1:14" ht="14.25" x14ac:dyDescent="0.15">
      <c r="A58" s="222"/>
      <c r="B58" s="223"/>
    </row>
    <row r="59" spans="1:14" ht="14.25" x14ac:dyDescent="0.15">
      <c r="A59" s="222"/>
      <c r="B59" s="223"/>
    </row>
    <row r="60" spans="1:14" ht="14.25" x14ac:dyDescent="0.15">
      <c r="A60" s="222"/>
      <c r="B60" s="223"/>
    </row>
    <row r="61" spans="1:14" ht="14.25" x14ac:dyDescent="0.15">
      <c r="A61" s="222"/>
      <c r="B61" s="223"/>
    </row>
    <row r="62" spans="1:14" ht="14.25" x14ac:dyDescent="0.15">
      <c r="A62" s="222"/>
      <c r="B62" s="223"/>
    </row>
    <row r="63" spans="1:14" ht="14.25" x14ac:dyDescent="0.15">
      <c r="A63" s="222"/>
      <c r="B63" s="223"/>
    </row>
    <row r="64" spans="1:14" ht="14.25" x14ac:dyDescent="0.15">
      <c r="A64" s="222"/>
      <c r="B64" s="223"/>
    </row>
    <row r="65" spans="1:2" ht="14.25" x14ac:dyDescent="0.15">
      <c r="A65" s="222"/>
      <c r="B65" s="223"/>
    </row>
    <row r="66" spans="1:2" ht="14.25" x14ac:dyDescent="0.15">
      <c r="A66" s="222"/>
      <c r="B66" s="223"/>
    </row>
    <row r="67" spans="1:2" ht="14.25" x14ac:dyDescent="0.15">
      <c r="A67" s="222"/>
      <c r="B67" s="223"/>
    </row>
    <row r="68" spans="1:2" ht="14.25" x14ac:dyDescent="0.15">
      <c r="A68" s="222"/>
      <c r="B68" s="223"/>
    </row>
    <row r="69" spans="1:2" ht="14.25" x14ac:dyDescent="0.15">
      <c r="A69" s="222"/>
      <c r="B69" s="223"/>
    </row>
    <row r="70" spans="1:2" ht="14.25" x14ac:dyDescent="0.15">
      <c r="A70" s="222"/>
      <c r="B70" s="223"/>
    </row>
    <row r="71" spans="1:2" ht="14.25" x14ac:dyDescent="0.15">
      <c r="A71" s="222"/>
      <c r="B71" s="223"/>
    </row>
    <row r="72" spans="1:2" ht="14.25" x14ac:dyDescent="0.15">
      <c r="A72" s="222"/>
      <c r="B72" s="223"/>
    </row>
    <row r="73" spans="1:2" ht="14.25" x14ac:dyDescent="0.15">
      <c r="A73" s="222"/>
      <c r="B73" s="223"/>
    </row>
    <row r="74" spans="1:2" ht="14.25" x14ac:dyDescent="0.15">
      <c r="A74" s="222"/>
      <c r="B74" s="223"/>
    </row>
    <row r="75" spans="1:2" ht="14.25" x14ac:dyDescent="0.15">
      <c r="A75" s="222"/>
      <c r="B75" s="223"/>
    </row>
    <row r="76" spans="1:2" ht="14.25" x14ac:dyDescent="0.15">
      <c r="A76" s="222"/>
      <c r="B76" s="223"/>
    </row>
    <row r="77" spans="1:2" ht="14.25" x14ac:dyDescent="0.15">
      <c r="A77" s="222"/>
      <c r="B77" s="223"/>
    </row>
    <row r="78" spans="1:2" ht="14.25" x14ac:dyDescent="0.15">
      <c r="A78" s="222"/>
      <c r="B78" s="223"/>
    </row>
    <row r="79" spans="1:2" ht="14.25" x14ac:dyDescent="0.15">
      <c r="A79" s="222"/>
      <c r="B79" s="223"/>
    </row>
    <row r="80" spans="1:2" ht="14.25" x14ac:dyDescent="0.15">
      <c r="A80" s="222"/>
      <c r="B80" s="223"/>
    </row>
    <row r="81" spans="1:2" ht="14.25" x14ac:dyDescent="0.15">
      <c r="A81" s="222"/>
      <c r="B81" s="223"/>
    </row>
    <row r="82" spans="1:2" ht="14.25" x14ac:dyDescent="0.15">
      <c r="A82" s="222"/>
      <c r="B82" s="223"/>
    </row>
    <row r="83" spans="1:2" ht="14.25" x14ac:dyDescent="0.15">
      <c r="A83" s="222"/>
      <c r="B83" s="223"/>
    </row>
    <row r="84" spans="1:2" ht="14.25" x14ac:dyDescent="0.15">
      <c r="A84" s="222"/>
      <c r="B84" s="223"/>
    </row>
    <row r="85" spans="1:2" ht="14.25" x14ac:dyDescent="0.15">
      <c r="A85" s="222"/>
      <c r="B85" s="223"/>
    </row>
    <row r="86" spans="1:2" ht="14.25" x14ac:dyDescent="0.15">
      <c r="A86" s="222"/>
      <c r="B86" s="223"/>
    </row>
    <row r="87" spans="1:2" ht="14.25" x14ac:dyDescent="0.15">
      <c r="A87" s="222"/>
      <c r="B87" s="223"/>
    </row>
    <row r="88" spans="1:2" ht="14.25" x14ac:dyDescent="0.15">
      <c r="A88" s="222"/>
      <c r="B88" s="223"/>
    </row>
    <row r="89" spans="1:2" ht="14.25" x14ac:dyDescent="0.15">
      <c r="A89" s="222"/>
      <c r="B89" s="223"/>
    </row>
    <row r="90" spans="1:2" ht="14.25" x14ac:dyDescent="0.15">
      <c r="A90" s="222"/>
      <c r="B90" s="223"/>
    </row>
    <row r="91" spans="1:2" ht="14.25" x14ac:dyDescent="0.15">
      <c r="A91" s="222"/>
      <c r="B91" s="223"/>
    </row>
    <row r="92" spans="1:2" ht="14.25" x14ac:dyDescent="0.15">
      <c r="A92" s="222"/>
      <c r="B92" s="223"/>
    </row>
    <row r="93" spans="1:2" ht="14.25" x14ac:dyDescent="0.15">
      <c r="A93" s="222"/>
      <c r="B93" s="223"/>
    </row>
    <row r="94" spans="1:2" ht="14.25" x14ac:dyDescent="0.15">
      <c r="A94" s="222"/>
      <c r="B94" s="223"/>
    </row>
    <row r="95" spans="1:2" ht="14.25" x14ac:dyDescent="0.15">
      <c r="A95" s="222"/>
      <c r="B95" s="223"/>
    </row>
    <row r="96" spans="1:2" ht="14.25" x14ac:dyDescent="0.15">
      <c r="A96" s="222"/>
      <c r="B96" s="223"/>
    </row>
    <row r="97" spans="1:2" ht="14.25" x14ac:dyDescent="0.15">
      <c r="A97" s="222"/>
      <c r="B97" s="223"/>
    </row>
    <row r="98" spans="1:2" ht="14.25" x14ac:dyDescent="0.15">
      <c r="A98" s="222"/>
      <c r="B98" s="223"/>
    </row>
    <row r="99" spans="1:2" ht="14.25" x14ac:dyDescent="0.15">
      <c r="A99" s="222"/>
      <c r="B99" s="223"/>
    </row>
    <row r="100" spans="1:2" ht="14.25" x14ac:dyDescent="0.15">
      <c r="A100" s="222"/>
      <c r="B100" s="223"/>
    </row>
    <row r="101" spans="1:2" ht="14.25" x14ac:dyDescent="0.15">
      <c r="A101" s="222"/>
      <c r="B101" s="223"/>
    </row>
    <row r="102" spans="1:2" ht="14.25" x14ac:dyDescent="0.15">
      <c r="A102" s="222"/>
      <c r="B102" s="223"/>
    </row>
    <row r="103" spans="1:2" ht="14.25" x14ac:dyDescent="0.15">
      <c r="A103" s="222"/>
      <c r="B103" s="223"/>
    </row>
    <row r="104" spans="1:2" x14ac:dyDescent="0.15">
      <c r="A104" s="224"/>
      <c r="B104" s="224"/>
    </row>
  </sheetData>
  <mergeCells count="33">
    <mergeCell ref="AV3:AW3"/>
    <mergeCell ref="AJ3:AK3"/>
    <mergeCell ref="AL3:AM3"/>
    <mergeCell ref="AN3:AO3"/>
    <mergeCell ref="AP3:AQ3"/>
    <mergeCell ref="AR3:AS3"/>
    <mergeCell ref="AT3:AU3"/>
    <mergeCell ref="Y2:Z2"/>
    <mergeCell ref="AA2:AB2"/>
    <mergeCell ref="AC2:AD2"/>
    <mergeCell ref="AE2:AF2"/>
    <mergeCell ref="AG3:AG4"/>
    <mergeCell ref="AH3:AI3"/>
    <mergeCell ref="AP1:AQ1"/>
    <mergeCell ref="AR1:AS1"/>
    <mergeCell ref="AT1:AU1"/>
    <mergeCell ref="AV1:AW1"/>
    <mergeCell ref="B2:C2"/>
    <mergeCell ref="D2:E2"/>
    <mergeCell ref="F2:G2"/>
    <mergeCell ref="H2:I2"/>
    <mergeCell ref="J2:K2"/>
    <mergeCell ref="P2:P3"/>
    <mergeCell ref="I1:M1"/>
    <mergeCell ref="AG1:AG2"/>
    <mergeCell ref="AH1:AI1"/>
    <mergeCell ref="AJ1:AK1"/>
    <mergeCell ref="AL1:AM1"/>
    <mergeCell ref="AN1:AO1"/>
    <mergeCell ref="Q2:R2"/>
    <mergeCell ref="S2:T2"/>
    <mergeCell ref="U2:V2"/>
    <mergeCell ref="W2:X2"/>
  </mergeCells>
  <phoneticPr fontId="15"/>
  <pageMargins left="0.51181102362204722" right="0.51181102362204722" top="0.55118110236220474" bottom="0.39370078740157483" header="0.31496062992125984" footer="0.31496062992125984"/>
  <pageSetup paperSize="9" scale="97" fitToHeight="0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AF55"/>
  <sheetViews>
    <sheetView workbookViewId="0">
      <selection activeCell="B5" sqref="B5:C54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62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6.875" customWidth="1"/>
    <col min="14" max="14" width="5.625" customWidth="1"/>
    <col min="15" max="15" width="6" customWidth="1"/>
  </cols>
  <sheetData>
    <row r="2" spans="1:32" ht="15" thickBot="1" x14ac:dyDescent="0.2">
      <c r="A2" s="127"/>
      <c r="B2" s="1"/>
      <c r="C2" s="1"/>
      <c r="D2" s="1"/>
      <c r="G2" s="1"/>
      <c r="I2" s="253" t="s">
        <v>182</v>
      </c>
      <c r="J2" s="253"/>
      <c r="K2" s="253"/>
      <c r="L2" s="253"/>
      <c r="M2" s="253"/>
    </row>
    <row r="3" spans="1:32" ht="14.25" x14ac:dyDescent="0.15">
      <c r="A3" s="149"/>
      <c r="B3" s="248">
        <v>44835</v>
      </c>
      <c r="C3" s="249"/>
      <c r="D3" s="248">
        <v>44805</v>
      </c>
      <c r="E3" s="249"/>
      <c r="F3" s="250" t="s">
        <v>3</v>
      </c>
      <c r="G3" s="251"/>
      <c r="H3" s="248">
        <v>44470</v>
      </c>
      <c r="I3" s="249"/>
      <c r="J3" s="250" t="s">
        <v>4</v>
      </c>
      <c r="K3" s="252"/>
      <c r="L3" s="65" t="s">
        <v>5</v>
      </c>
      <c r="M3" s="23" t="s">
        <v>6</v>
      </c>
      <c r="N3" s="8"/>
      <c r="P3" s="241" t="s">
        <v>114</v>
      </c>
      <c r="Q3" s="243" t="s">
        <v>8</v>
      </c>
      <c r="R3" s="243"/>
      <c r="S3" s="232" t="s">
        <v>9</v>
      </c>
      <c r="T3" s="233"/>
      <c r="U3" s="234" t="s">
        <v>10</v>
      </c>
      <c r="V3" s="235"/>
      <c r="W3" s="232" t="s">
        <v>11</v>
      </c>
      <c r="X3" s="233"/>
      <c r="Y3" s="236" t="s">
        <v>12</v>
      </c>
      <c r="Z3" s="233"/>
      <c r="AA3" s="232" t="s">
        <v>13</v>
      </c>
      <c r="AB3" s="237"/>
      <c r="AC3" s="238" t="s">
        <v>14</v>
      </c>
      <c r="AD3" s="239"/>
      <c r="AE3" s="230" t="s">
        <v>15</v>
      </c>
      <c r="AF3" s="231"/>
    </row>
    <row r="4" spans="1:32" ht="15" thickBot="1" x14ac:dyDescent="0.2">
      <c r="A4" s="150" t="s">
        <v>6</v>
      </c>
      <c r="B4" s="19" t="s">
        <v>16</v>
      </c>
      <c r="C4" s="91" t="s">
        <v>17</v>
      </c>
      <c r="D4" s="19" t="s">
        <v>16</v>
      </c>
      <c r="E4" s="91" t="s">
        <v>17</v>
      </c>
      <c r="F4" s="24" t="s">
        <v>16</v>
      </c>
      <c r="G4" s="89" t="s">
        <v>17</v>
      </c>
      <c r="H4" s="24" t="s">
        <v>16</v>
      </c>
      <c r="I4" s="151" t="s">
        <v>17</v>
      </c>
      <c r="J4" s="24" t="s">
        <v>16</v>
      </c>
      <c r="K4" s="90" t="s">
        <v>17</v>
      </c>
      <c r="L4" s="66" t="s">
        <v>18</v>
      </c>
      <c r="M4" s="25" t="s">
        <v>19</v>
      </c>
      <c r="N4" s="152" t="s">
        <v>2</v>
      </c>
      <c r="P4" s="242"/>
      <c r="Q4" s="52" t="s">
        <v>21</v>
      </c>
      <c r="R4" s="153" t="s">
        <v>17</v>
      </c>
      <c r="S4" s="53" t="s">
        <v>21</v>
      </c>
      <c r="T4" s="154" t="s">
        <v>17</v>
      </c>
      <c r="U4" s="52" t="s">
        <v>21</v>
      </c>
      <c r="V4" s="153" t="s">
        <v>17</v>
      </c>
      <c r="W4" s="53" t="s">
        <v>21</v>
      </c>
      <c r="X4" s="154" t="s">
        <v>17</v>
      </c>
      <c r="Y4" s="52" t="s">
        <v>21</v>
      </c>
      <c r="Z4" s="153" t="s">
        <v>17</v>
      </c>
      <c r="AA4" s="53" t="s">
        <v>21</v>
      </c>
      <c r="AB4" s="155" t="s">
        <v>17</v>
      </c>
      <c r="AC4" s="156" t="s">
        <v>21</v>
      </c>
      <c r="AD4" s="157" t="s">
        <v>17</v>
      </c>
      <c r="AE4" s="158" t="s">
        <v>22</v>
      </c>
      <c r="AF4" s="159" t="s">
        <v>23</v>
      </c>
    </row>
    <row r="5" spans="1:32" ht="14.25" x14ac:dyDescent="0.15">
      <c r="A5" s="160" t="s">
        <v>134</v>
      </c>
      <c r="B5" s="125">
        <v>1</v>
      </c>
      <c r="C5" s="76">
        <v>1</v>
      </c>
      <c r="D5" s="125">
        <v>1</v>
      </c>
      <c r="E5" s="76">
        <v>1</v>
      </c>
      <c r="F5" s="20">
        <f t="shared" ref="F5:G33" si="0">B5-D5</f>
        <v>0</v>
      </c>
      <c r="G5" s="26">
        <f t="shared" si="0"/>
        <v>0</v>
      </c>
      <c r="H5" s="125"/>
      <c r="I5" s="76"/>
      <c r="J5" s="27">
        <f t="shared" ref="J5:K18" si="1">B5-H5</f>
        <v>1</v>
      </c>
      <c r="K5" s="28">
        <f t="shared" si="1"/>
        <v>1</v>
      </c>
      <c r="L5" s="161">
        <f t="shared" ref="L5:L55" si="2">IF(ISERROR(K5/I5),0,K5/I5)</f>
        <v>0</v>
      </c>
      <c r="M5" s="29">
        <f t="shared" ref="M5:M55" si="3">C5/$C$55</f>
        <v>7.3855243722304289E-4</v>
      </c>
      <c r="N5" s="162">
        <v>1</v>
      </c>
      <c r="P5" s="148" t="s">
        <v>25</v>
      </c>
      <c r="Q5" s="163">
        <v>19</v>
      </c>
      <c r="R5" s="163">
        <v>1092</v>
      </c>
      <c r="S5" s="164">
        <v>7</v>
      </c>
      <c r="T5" s="164">
        <v>14</v>
      </c>
      <c r="U5" s="163">
        <v>1</v>
      </c>
      <c r="V5" s="163">
        <v>1</v>
      </c>
      <c r="W5" s="164">
        <v>3</v>
      </c>
      <c r="X5" s="164">
        <v>29</v>
      </c>
      <c r="Y5" s="163">
        <v>5</v>
      </c>
      <c r="Z5" s="165">
        <v>213</v>
      </c>
      <c r="AA5" s="164">
        <v>2</v>
      </c>
      <c r="AB5" s="166">
        <v>4</v>
      </c>
      <c r="AC5" s="167">
        <f>Q5+S5+U5+W5+Y5+AA5</f>
        <v>37</v>
      </c>
      <c r="AD5" s="168">
        <f>R5+T5+V5+X5+Z5+AB5+1</f>
        <v>1354</v>
      </c>
      <c r="AE5" s="169">
        <v>664</v>
      </c>
      <c r="AF5" s="170">
        <v>690</v>
      </c>
    </row>
    <row r="6" spans="1:32" ht="15" thickBot="1" x14ac:dyDescent="0.2">
      <c r="A6" s="171" t="s">
        <v>135</v>
      </c>
      <c r="B6" s="126">
        <v>1</v>
      </c>
      <c r="C6" s="74">
        <v>2</v>
      </c>
      <c r="D6" s="126">
        <v>1</v>
      </c>
      <c r="E6" s="74">
        <v>2</v>
      </c>
      <c r="F6" s="21">
        <f t="shared" si="0"/>
        <v>0</v>
      </c>
      <c r="G6" s="30">
        <f t="shared" si="0"/>
        <v>0</v>
      </c>
      <c r="H6" s="126">
        <v>1</v>
      </c>
      <c r="I6" s="74">
        <v>2</v>
      </c>
      <c r="J6" s="21">
        <f t="shared" si="1"/>
        <v>0</v>
      </c>
      <c r="K6" s="31">
        <f t="shared" si="1"/>
        <v>0</v>
      </c>
      <c r="L6" s="161">
        <f t="shared" si="2"/>
        <v>0</v>
      </c>
      <c r="M6" s="32">
        <f t="shared" si="3"/>
        <v>1.4771048744460858E-3</v>
      </c>
      <c r="N6" s="162">
        <v>5</v>
      </c>
      <c r="P6" s="172" t="s">
        <v>19</v>
      </c>
      <c r="Q6" s="59">
        <f>Q5/AC5</f>
        <v>0.51351351351351349</v>
      </c>
      <c r="R6" s="59">
        <f>R5/AD5</f>
        <v>0.80649926144756279</v>
      </c>
      <c r="S6" s="60">
        <f>S5/AC5</f>
        <v>0.1891891891891892</v>
      </c>
      <c r="T6" s="60">
        <f>T5/AD5</f>
        <v>1.03397341211226E-2</v>
      </c>
      <c r="U6" s="59">
        <f>U5/AC5</f>
        <v>2.7027027027027029E-2</v>
      </c>
      <c r="V6" s="59">
        <f>V5/AD5</f>
        <v>7.3855243722304289E-4</v>
      </c>
      <c r="W6" s="60">
        <f>W5/AC5</f>
        <v>8.1081081081081086E-2</v>
      </c>
      <c r="X6" s="60">
        <f>X5/AD5</f>
        <v>2.1418020679468242E-2</v>
      </c>
      <c r="Y6" s="59">
        <f>Y5/AC5</f>
        <v>0.13513513513513514</v>
      </c>
      <c r="Z6" s="59">
        <f>Z5/AD5</f>
        <v>0.15731166912850814</v>
      </c>
      <c r="AA6" s="60">
        <f>AA5/AC5</f>
        <v>5.4054054054054057E-2</v>
      </c>
      <c r="AB6" s="173">
        <f>AB5/AD5</f>
        <v>2.9542097488921715E-3</v>
      </c>
      <c r="AC6" s="174">
        <f>Q6+S6+U6+W6+Y6+AA6</f>
        <v>0.99999999999999989</v>
      </c>
      <c r="AD6" s="175">
        <f>R6+T6+V6+X6+Z6+AB6</f>
        <v>0.99926144756277702</v>
      </c>
      <c r="AE6" s="63">
        <f>AE5/AD5</f>
        <v>0.49039881831610044</v>
      </c>
      <c r="AF6" s="64">
        <f>AF5/AD5</f>
        <v>0.50960118168389956</v>
      </c>
    </row>
    <row r="7" spans="1:32" ht="14.25" x14ac:dyDescent="0.15">
      <c r="A7" s="176" t="s">
        <v>84</v>
      </c>
      <c r="B7" s="93">
        <v>3</v>
      </c>
      <c r="C7" s="73">
        <v>3</v>
      </c>
      <c r="D7" s="93">
        <v>3</v>
      </c>
      <c r="E7" s="73">
        <v>3</v>
      </c>
      <c r="F7" s="22">
        <f t="shared" si="0"/>
        <v>0</v>
      </c>
      <c r="G7" s="33">
        <f t="shared" si="0"/>
        <v>0</v>
      </c>
      <c r="H7" s="93">
        <v>3</v>
      </c>
      <c r="I7" s="73">
        <v>3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2.2156573116691287E-3</v>
      </c>
      <c r="N7" s="162">
        <v>6</v>
      </c>
      <c r="P7" s="127"/>
      <c r="Q7" s="177"/>
      <c r="R7" s="178" t="s">
        <v>136</v>
      </c>
    </row>
    <row r="8" spans="1:32" ht="14.25" x14ac:dyDescent="0.15">
      <c r="A8" s="179" t="s">
        <v>137</v>
      </c>
      <c r="B8" s="93">
        <v>2</v>
      </c>
      <c r="C8" s="73">
        <v>2</v>
      </c>
      <c r="D8" s="93">
        <v>2</v>
      </c>
      <c r="E8" s="73">
        <v>2</v>
      </c>
      <c r="F8" s="22">
        <f t="shared" si="0"/>
        <v>0</v>
      </c>
      <c r="G8" s="33">
        <f t="shared" si="0"/>
        <v>0</v>
      </c>
      <c r="H8" s="93">
        <v>2</v>
      </c>
      <c r="I8" s="73">
        <v>2</v>
      </c>
      <c r="J8" s="22">
        <f t="shared" si="1"/>
        <v>0</v>
      </c>
      <c r="K8" s="34">
        <f t="shared" si="1"/>
        <v>0</v>
      </c>
      <c r="L8" s="161">
        <f t="shared" si="2"/>
        <v>0</v>
      </c>
      <c r="M8" s="35">
        <f t="shared" si="3"/>
        <v>1.4771048744460858E-3</v>
      </c>
      <c r="N8" s="162">
        <v>2</v>
      </c>
      <c r="Q8" s="177"/>
      <c r="R8" s="178" t="s">
        <v>116</v>
      </c>
    </row>
    <row r="9" spans="1:32" ht="14.25" x14ac:dyDescent="0.15">
      <c r="A9" s="179" t="s">
        <v>138</v>
      </c>
      <c r="B9" s="93">
        <v>117</v>
      </c>
      <c r="C9" s="73">
        <v>204</v>
      </c>
      <c r="D9" s="93">
        <v>117</v>
      </c>
      <c r="E9" s="73">
        <v>205</v>
      </c>
      <c r="F9" s="22">
        <f t="shared" si="0"/>
        <v>0</v>
      </c>
      <c r="G9" s="33">
        <f t="shared" si="0"/>
        <v>-1</v>
      </c>
      <c r="H9" s="93">
        <v>105</v>
      </c>
      <c r="I9" s="73">
        <v>189</v>
      </c>
      <c r="J9" s="22">
        <f t="shared" si="1"/>
        <v>12</v>
      </c>
      <c r="K9" s="34">
        <f t="shared" si="1"/>
        <v>15</v>
      </c>
      <c r="L9" s="161">
        <f t="shared" si="2"/>
        <v>7.9365079365079361E-2</v>
      </c>
      <c r="M9" s="35">
        <f t="shared" si="3"/>
        <v>0.15066469719350073</v>
      </c>
      <c r="N9" s="162">
        <v>5</v>
      </c>
      <c r="P9" s="127"/>
      <c r="Q9" s="177"/>
    </row>
    <row r="10" spans="1:32" ht="14.25" x14ac:dyDescent="0.15">
      <c r="A10" s="179" t="s">
        <v>139</v>
      </c>
      <c r="B10" s="22">
        <v>6</v>
      </c>
      <c r="C10" s="73">
        <v>6</v>
      </c>
      <c r="D10" s="22">
        <v>5</v>
      </c>
      <c r="E10" s="73">
        <v>5</v>
      </c>
      <c r="F10" s="22">
        <f t="shared" si="0"/>
        <v>1</v>
      </c>
      <c r="G10" s="33">
        <f t="shared" si="0"/>
        <v>1</v>
      </c>
      <c r="H10" s="22"/>
      <c r="I10" s="73"/>
      <c r="J10" s="22">
        <f t="shared" si="1"/>
        <v>6</v>
      </c>
      <c r="K10" s="34">
        <f t="shared" si="1"/>
        <v>6</v>
      </c>
      <c r="L10" s="161">
        <f t="shared" si="2"/>
        <v>0</v>
      </c>
      <c r="M10" s="35">
        <f t="shared" si="3"/>
        <v>4.4313146233382573E-3</v>
      </c>
      <c r="N10" s="162">
        <v>1</v>
      </c>
    </row>
    <row r="11" spans="1:32" ht="14.25" x14ac:dyDescent="0.15">
      <c r="A11" s="180" t="s">
        <v>140</v>
      </c>
      <c r="B11" s="93">
        <v>10</v>
      </c>
      <c r="C11" s="73">
        <v>22</v>
      </c>
      <c r="D11" s="93">
        <v>10</v>
      </c>
      <c r="E11" s="73">
        <v>22</v>
      </c>
      <c r="F11" s="22">
        <f t="shared" si="0"/>
        <v>0</v>
      </c>
      <c r="G11" s="33">
        <f t="shared" si="0"/>
        <v>0</v>
      </c>
      <c r="H11" s="93">
        <v>10</v>
      </c>
      <c r="I11" s="73">
        <v>20</v>
      </c>
      <c r="J11" s="22">
        <f t="shared" si="1"/>
        <v>0</v>
      </c>
      <c r="K11" s="34">
        <f t="shared" si="1"/>
        <v>2</v>
      </c>
      <c r="L11" s="161">
        <f t="shared" si="2"/>
        <v>0.1</v>
      </c>
      <c r="M11" s="35">
        <f t="shared" si="3"/>
        <v>1.6248153618906941E-2</v>
      </c>
      <c r="N11" s="162">
        <v>1</v>
      </c>
    </row>
    <row r="12" spans="1:32" ht="14.25" x14ac:dyDescent="0.15">
      <c r="A12" s="179" t="s">
        <v>141</v>
      </c>
      <c r="B12" s="93">
        <v>1</v>
      </c>
      <c r="C12" s="73">
        <v>1</v>
      </c>
      <c r="D12" s="93">
        <v>1</v>
      </c>
      <c r="E12" s="73">
        <v>1</v>
      </c>
      <c r="F12" s="22">
        <f t="shared" si="0"/>
        <v>0</v>
      </c>
      <c r="G12" s="33">
        <f t="shared" si="0"/>
        <v>0</v>
      </c>
      <c r="H12" s="93">
        <v>1</v>
      </c>
      <c r="I12" s="73">
        <v>1</v>
      </c>
      <c r="J12" s="22">
        <f t="shared" si="1"/>
        <v>0</v>
      </c>
      <c r="K12" s="34">
        <f t="shared" si="1"/>
        <v>0</v>
      </c>
      <c r="L12" s="161">
        <f t="shared" si="2"/>
        <v>0</v>
      </c>
      <c r="M12" s="35">
        <f t="shared" si="3"/>
        <v>7.3855243722304289E-4</v>
      </c>
      <c r="N12" s="162">
        <v>1</v>
      </c>
    </row>
    <row r="13" spans="1:32" ht="14.25" x14ac:dyDescent="0.15">
      <c r="A13" s="179" t="s">
        <v>142</v>
      </c>
      <c r="B13" s="22">
        <v>2</v>
      </c>
      <c r="C13" s="73">
        <v>2</v>
      </c>
      <c r="D13" s="22">
        <v>2</v>
      </c>
      <c r="E13" s="73">
        <v>2</v>
      </c>
      <c r="F13" s="22">
        <f t="shared" si="0"/>
        <v>0</v>
      </c>
      <c r="G13" s="36">
        <f t="shared" si="0"/>
        <v>0</v>
      </c>
      <c r="H13" s="22">
        <v>1</v>
      </c>
      <c r="I13" s="73">
        <v>1</v>
      </c>
      <c r="J13" s="22">
        <f t="shared" si="1"/>
        <v>1</v>
      </c>
      <c r="K13" s="34">
        <f t="shared" si="1"/>
        <v>1</v>
      </c>
      <c r="L13" s="161">
        <f t="shared" si="2"/>
        <v>1</v>
      </c>
      <c r="M13" s="35">
        <f t="shared" si="3"/>
        <v>1.4771048744460858E-3</v>
      </c>
      <c r="N13" s="162">
        <v>4</v>
      </c>
    </row>
    <row r="14" spans="1:32" ht="14.25" x14ac:dyDescent="0.15">
      <c r="A14" s="179" t="s">
        <v>143</v>
      </c>
      <c r="B14" s="22">
        <v>4</v>
      </c>
      <c r="C14" s="73">
        <v>6</v>
      </c>
      <c r="D14" s="22">
        <v>2</v>
      </c>
      <c r="E14" s="73">
        <v>4</v>
      </c>
      <c r="F14" s="22">
        <f t="shared" si="0"/>
        <v>2</v>
      </c>
      <c r="G14" s="33">
        <f t="shared" si="0"/>
        <v>2</v>
      </c>
      <c r="H14" s="22">
        <v>1</v>
      </c>
      <c r="I14" s="73">
        <v>3</v>
      </c>
      <c r="J14" s="22">
        <f t="shared" si="1"/>
        <v>3</v>
      </c>
      <c r="K14" s="34">
        <f t="shared" si="1"/>
        <v>3</v>
      </c>
      <c r="L14" s="161">
        <f t="shared" si="2"/>
        <v>1</v>
      </c>
      <c r="M14" s="35">
        <f t="shared" si="3"/>
        <v>4.4313146233382573E-3</v>
      </c>
      <c r="N14" s="162">
        <v>1</v>
      </c>
    </row>
    <row r="15" spans="1:32" ht="14.25" x14ac:dyDescent="0.15">
      <c r="A15" s="179" t="s">
        <v>144</v>
      </c>
      <c r="B15" s="93">
        <v>192</v>
      </c>
      <c r="C15" s="73">
        <v>233</v>
      </c>
      <c r="D15" s="93">
        <v>193</v>
      </c>
      <c r="E15" s="73">
        <v>233</v>
      </c>
      <c r="F15" s="22">
        <f t="shared" si="0"/>
        <v>-1</v>
      </c>
      <c r="G15" s="33">
        <f t="shared" si="0"/>
        <v>0</v>
      </c>
      <c r="H15" s="93">
        <v>170</v>
      </c>
      <c r="I15" s="73">
        <v>214</v>
      </c>
      <c r="J15" s="22">
        <f t="shared" si="1"/>
        <v>22</v>
      </c>
      <c r="K15" s="34">
        <f t="shared" si="1"/>
        <v>19</v>
      </c>
      <c r="L15" s="161">
        <f t="shared" si="2"/>
        <v>8.8785046728971959E-2</v>
      </c>
      <c r="M15" s="35">
        <f t="shared" si="3"/>
        <v>0.17208271787296897</v>
      </c>
      <c r="N15" s="162">
        <v>1</v>
      </c>
    </row>
    <row r="16" spans="1:32" ht="14.25" x14ac:dyDescent="0.15">
      <c r="A16" s="179" t="s">
        <v>73</v>
      </c>
      <c r="B16" s="93">
        <v>121</v>
      </c>
      <c r="C16" s="73">
        <v>125</v>
      </c>
      <c r="D16" s="93">
        <v>121</v>
      </c>
      <c r="E16" s="73">
        <v>125</v>
      </c>
      <c r="F16" s="22">
        <f t="shared" si="0"/>
        <v>0</v>
      </c>
      <c r="G16" s="33">
        <f t="shared" si="0"/>
        <v>0</v>
      </c>
      <c r="H16" s="93">
        <v>129</v>
      </c>
      <c r="I16" s="73">
        <v>132</v>
      </c>
      <c r="J16" s="22">
        <f t="shared" si="1"/>
        <v>-8</v>
      </c>
      <c r="K16" s="34">
        <f t="shared" si="1"/>
        <v>-7</v>
      </c>
      <c r="L16" s="161">
        <f t="shared" si="2"/>
        <v>-5.3030303030303032E-2</v>
      </c>
      <c r="M16" s="35">
        <f t="shared" si="3"/>
        <v>9.2319054652880359E-2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7.3855243722304289E-4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1.4771048744460858E-3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ref="J20:K30" si="4">B20-H20</f>
        <v>-1</v>
      </c>
      <c r="K20" s="34">
        <f t="shared" si="4"/>
        <v>-1</v>
      </c>
      <c r="L20" s="161">
        <f t="shared" si="2"/>
        <v>-1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7.3855243722304289E-4</v>
      </c>
      <c r="N21" s="162">
        <v>3</v>
      </c>
    </row>
    <row r="22" spans="1:14" ht="14.25" x14ac:dyDescent="0.15">
      <c r="A22" s="179" t="s">
        <v>150</v>
      </c>
      <c r="B22" s="93">
        <v>8</v>
      </c>
      <c r="C22" s="73">
        <v>8</v>
      </c>
      <c r="D22" s="93">
        <v>8</v>
      </c>
      <c r="E22" s="73">
        <v>8</v>
      </c>
      <c r="F22" s="37">
        <f t="shared" si="0"/>
        <v>0</v>
      </c>
      <c r="G22" s="33">
        <f t="shared" si="0"/>
        <v>0</v>
      </c>
      <c r="H22" s="93">
        <v>7</v>
      </c>
      <c r="I22" s="73">
        <v>8</v>
      </c>
      <c r="J22" s="37">
        <f t="shared" si="4"/>
        <v>1</v>
      </c>
      <c r="K22" s="38">
        <f t="shared" si="4"/>
        <v>0</v>
      </c>
      <c r="L22" s="161">
        <f t="shared" si="2"/>
        <v>0</v>
      </c>
      <c r="M22" s="39">
        <f t="shared" si="3"/>
        <v>5.9084194977843431E-3</v>
      </c>
      <c r="N22" s="162">
        <v>1</v>
      </c>
    </row>
    <row r="23" spans="1:14" ht="14.25" x14ac:dyDescent="0.15">
      <c r="A23" s="181" t="s">
        <v>151</v>
      </c>
      <c r="B23" s="22">
        <v>48</v>
      </c>
      <c r="C23" s="73">
        <v>48</v>
      </c>
      <c r="D23" s="22">
        <v>41</v>
      </c>
      <c r="E23" s="73">
        <v>41</v>
      </c>
      <c r="F23" s="37">
        <f t="shared" si="0"/>
        <v>7</v>
      </c>
      <c r="G23" s="40">
        <f t="shared" si="0"/>
        <v>7</v>
      </c>
      <c r="H23" s="22">
        <v>32</v>
      </c>
      <c r="I23" s="73">
        <v>32</v>
      </c>
      <c r="J23" s="37">
        <f t="shared" si="4"/>
        <v>16</v>
      </c>
      <c r="K23" s="38">
        <f t="shared" si="4"/>
        <v>16</v>
      </c>
      <c r="L23" s="161">
        <f t="shared" si="2"/>
        <v>0.5</v>
      </c>
      <c r="M23" s="39">
        <f t="shared" si="3"/>
        <v>3.5450516986706058E-2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7.3855243722304289E-4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7.3855243722304289E-4</v>
      </c>
      <c r="N26" s="162">
        <v>4</v>
      </c>
    </row>
    <row r="27" spans="1:14" ht="14.25" x14ac:dyDescent="0.15">
      <c r="A27" s="179" t="s">
        <v>154</v>
      </c>
      <c r="B27" s="22">
        <v>6</v>
      </c>
      <c r="C27" s="73">
        <v>6</v>
      </c>
      <c r="D27" s="22">
        <v>7</v>
      </c>
      <c r="E27" s="73">
        <v>7</v>
      </c>
      <c r="F27" s="22">
        <f t="shared" si="0"/>
        <v>-1</v>
      </c>
      <c r="G27" s="33">
        <f t="shared" si="0"/>
        <v>-1</v>
      </c>
      <c r="H27" s="22">
        <v>7</v>
      </c>
      <c r="I27" s="73">
        <v>7</v>
      </c>
      <c r="J27" s="22">
        <f t="shared" si="4"/>
        <v>-1</v>
      </c>
      <c r="K27" s="34">
        <f t="shared" si="4"/>
        <v>-1</v>
      </c>
      <c r="L27" s="161">
        <f t="shared" si="2"/>
        <v>-0.14285714285714285</v>
      </c>
      <c r="M27" s="35">
        <f t="shared" si="3"/>
        <v>4.4313146233382573E-3</v>
      </c>
      <c r="N27" s="162">
        <v>1</v>
      </c>
    </row>
    <row r="28" spans="1:14" ht="14.25" x14ac:dyDescent="0.15">
      <c r="A28" s="179" t="s">
        <v>155</v>
      </c>
      <c r="B28" s="93">
        <v>108</v>
      </c>
      <c r="C28" s="109">
        <v>118</v>
      </c>
      <c r="D28" s="93">
        <v>109</v>
      </c>
      <c r="E28" s="109">
        <v>119</v>
      </c>
      <c r="F28" s="93">
        <f t="shared" si="0"/>
        <v>-1</v>
      </c>
      <c r="G28" s="105">
        <f t="shared" si="0"/>
        <v>-1</v>
      </c>
      <c r="H28" s="93">
        <v>111</v>
      </c>
      <c r="I28" s="109">
        <v>122</v>
      </c>
      <c r="J28" s="93">
        <f t="shared" si="4"/>
        <v>-3</v>
      </c>
      <c r="K28" s="106">
        <f t="shared" si="4"/>
        <v>-4</v>
      </c>
      <c r="L28" s="161">
        <f t="shared" si="2"/>
        <v>-3.2786885245901641E-2</v>
      </c>
      <c r="M28" s="108">
        <f t="shared" si="3"/>
        <v>8.7149187592319058E-2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6</v>
      </c>
      <c r="I29" s="73">
        <v>6</v>
      </c>
      <c r="J29" s="22">
        <f t="shared" si="4"/>
        <v>-1</v>
      </c>
      <c r="K29" s="34">
        <f t="shared" si="4"/>
        <v>-1</v>
      </c>
      <c r="L29" s="161">
        <f t="shared" si="2"/>
        <v>-0.16666666666666666</v>
      </c>
      <c r="M29" s="35">
        <f t="shared" si="3"/>
        <v>3.692762186115214E-3</v>
      </c>
      <c r="N29" s="162">
        <v>1</v>
      </c>
    </row>
    <row r="30" spans="1:14" ht="14.25" x14ac:dyDescent="0.15">
      <c r="A30" s="179" t="s">
        <v>157</v>
      </c>
      <c r="B30" s="22">
        <v>1</v>
      </c>
      <c r="C30" s="73">
        <v>1</v>
      </c>
      <c r="D30" s="22">
        <v>1</v>
      </c>
      <c r="E30" s="73">
        <v>1</v>
      </c>
      <c r="F30" s="22">
        <f t="shared" si="0"/>
        <v>0</v>
      </c>
      <c r="G30" s="33">
        <f t="shared" si="0"/>
        <v>0</v>
      </c>
      <c r="H30" s="22"/>
      <c r="I30" s="73"/>
      <c r="J30" s="22">
        <f t="shared" si="4"/>
        <v>1</v>
      </c>
      <c r="K30" s="34">
        <f t="shared" si="4"/>
        <v>1</v>
      </c>
      <c r="L30" s="161">
        <f t="shared" si="2"/>
        <v>0</v>
      </c>
      <c r="M30" s="35">
        <f t="shared" si="3"/>
        <v>7.3855243722304289E-4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5</v>
      </c>
      <c r="C32" s="73">
        <v>12</v>
      </c>
      <c r="D32" s="93">
        <v>5</v>
      </c>
      <c r="E32" s="73">
        <v>12</v>
      </c>
      <c r="F32" s="22">
        <f t="shared" si="0"/>
        <v>0</v>
      </c>
      <c r="G32" s="33">
        <f t="shared" si="0"/>
        <v>0</v>
      </c>
      <c r="H32" s="93">
        <v>3</v>
      </c>
      <c r="I32" s="73">
        <v>8</v>
      </c>
      <c r="J32" s="22">
        <f t="shared" ref="J32:K55" si="5">B32-H32</f>
        <v>2</v>
      </c>
      <c r="K32" s="34">
        <f t="shared" si="5"/>
        <v>4</v>
      </c>
      <c r="L32" s="161">
        <f t="shared" si="2"/>
        <v>0.5</v>
      </c>
      <c r="M32" s="35">
        <f t="shared" si="3"/>
        <v>8.8626292466765146E-3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2</v>
      </c>
      <c r="I33" s="73">
        <v>2</v>
      </c>
      <c r="J33" s="22">
        <f t="shared" si="5"/>
        <v>-1</v>
      </c>
      <c r="K33" s="34">
        <f t="shared" si="5"/>
        <v>-1</v>
      </c>
      <c r="L33" s="161">
        <f t="shared" si="2"/>
        <v>-0.5</v>
      </c>
      <c r="M33" s="35">
        <f t="shared" si="3"/>
        <v>7.3855243722304289E-4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21</v>
      </c>
      <c r="C35" s="73">
        <v>30</v>
      </c>
      <c r="D35" s="93">
        <v>21</v>
      </c>
      <c r="E35" s="73">
        <v>30</v>
      </c>
      <c r="F35" s="22">
        <f t="shared" si="6"/>
        <v>0</v>
      </c>
      <c r="G35" s="36">
        <f t="shared" si="6"/>
        <v>0</v>
      </c>
      <c r="H35" s="93">
        <v>19</v>
      </c>
      <c r="I35" s="73">
        <v>25</v>
      </c>
      <c r="J35" s="22">
        <f t="shared" si="5"/>
        <v>2</v>
      </c>
      <c r="K35" s="34">
        <f t="shared" si="5"/>
        <v>5</v>
      </c>
      <c r="L35" s="161">
        <f t="shared" si="2"/>
        <v>0.2</v>
      </c>
      <c r="M35" s="35">
        <f t="shared" si="3"/>
        <v>2.2156573116691284E-2</v>
      </c>
      <c r="N35" s="162">
        <v>1</v>
      </c>
    </row>
    <row r="36" spans="1:14" ht="14.25" x14ac:dyDescent="0.15">
      <c r="A36" s="179" t="s">
        <v>163</v>
      </c>
      <c r="B36" s="93"/>
      <c r="C36" s="73">
        <v>4</v>
      </c>
      <c r="D36" s="93"/>
      <c r="E36" s="73">
        <v>4</v>
      </c>
      <c r="F36" s="22">
        <f t="shared" si="6"/>
        <v>0</v>
      </c>
      <c r="G36" s="36">
        <f t="shared" si="6"/>
        <v>0</v>
      </c>
      <c r="H36" s="93"/>
      <c r="I36" s="73">
        <v>4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si="3"/>
        <v>2.9542097488921715E-3</v>
      </c>
      <c r="N36" s="162">
        <v>5</v>
      </c>
    </row>
    <row r="37" spans="1:14" ht="14.25" x14ac:dyDescent="0.15">
      <c r="A37" s="179" t="s">
        <v>164</v>
      </c>
      <c r="B37" s="22">
        <v>1</v>
      </c>
      <c r="C37" s="73">
        <v>1</v>
      </c>
      <c r="D37" s="22">
        <v>1</v>
      </c>
      <c r="E37" s="73">
        <v>1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0</v>
      </c>
      <c r="K37" s="34">
        <f t="shared" si="5"/>
        <v>0</v>
      </c>
      <c r="L37" s="161">
        <f t="shared" si="2"/>
        <v>0</v>
      </c>
      <c r="M37" s="35">
        <f t="shared" si="3"/>
        <v>7.3855243722304289E-4</v>
      </c>
      <c r="N37" s="162">
        <v>5</v>
      </c>
    </row>
    <row r="38" spans="1:14" ht="14.25" x14ac:dyDescent="0.15">
      <c r="A38" s="182" t="s">
        <v>165</v>
      </c>
      <c r="B38" s="93">
        <v>270</v>
      </c>
      <c r="C38" s="72">
        <v>318</v>
      </c>
      <c r="D38" s="93">
        <v>262</v>
      </c>
      <c r="E38" s="72">
        <v>311</v>
      </c>
      <c r="F38" s="22">
        <f t="shared" si="6"/>
        <v>8</v>
      </c>
      <c r="G38" s="36">
        <f t="shared" si="6"/>
        <v>7</v>
      </c>
      <c r="H38" s="93">
        <v>258</v>
      </c>
      <c r="I38" s="72">
        <v>305</v>
      </c>
      <c r="J38" s="22">
        <f t="shared" si="5"/>
        <v>12</v>
      </c>
      <c r="K38" s="34">
        <f t="shared" si="5"/>
        <v>13</v>
      </c>
      <c r="L38" s="161">
        <f t="shared" si="2"/>
        <v>4.2622950819672129E-2</v>
      </c>
      <c r="M38" s="35">
        <f t="shared" si="3"/>
        <v>0.23485967503692762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7.3855243722304289E-4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>
        <v>1</v>
      </c>
      <c r="C42" s="73">
        <v>1</v>
      </c>
      <c r="D42" s="22">
        <v>1</v>
      </c>
      <c r="E42" s="73">
        <v>1</v>
      </c>
      <c r="F42" s="22">
        <f t="shared" si="6"/>
        <v>0</v>
      </c>
      <c r="G42" s="36">
        <f t="shared" si="6"/>
        <v>0</v>
      </c>
      <c r="H42" s="22"/>
      <c r="I42" s="73"/>
      <c r="J42" s="22">
        <f t="shared" si="5"/>
        <v>1</v>
      </c>
      <c r="K42" s="34">
        <f t="shared" si="5"/>
        <v>1</v>
      </c>
      <c r="L42" s="161">
        <f t="shared" si="2"/>
        <v>0</v>
      </c>
      <c r="M42" s="35">
        <f t="shared" si="3"/>
        <v>7.3855243722304289E-4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7.3855243722304289E-4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22</v>
      </c>
      <c r="C46" s="72">
        <v>23</v>
      </c>
      <c r="D46" s="22">
        <v>22</v>
      </c>
      <c r="E46" s="72">
        <v>23</v>
      </c>
      <c r="F46" s="77">
        <f t="shared" si="6"/>
        <v>0</v>
      </c>
      <c r="G46" s="33">
        <f t="shared" si="6"/>
        <v>0</v>
      </c>
      <c r="H46" s="22">
        <v>21</v>
      </c>
      <c r="I46" s="72">
        <v>21</v>
      </c>
      <c r="J46" s="22">
        <f t="shared" si="5"/>
        <v>1</v>
      </c>
      <c r="K46" s="34">
        <f t="shared" si="5"/>
        <v>2</v>
      </c>
      <c r="L46" s="161">
        <f t="shared" si="2"/>
        <v>9.5238095238095233E-2</v>
      </c>
      <c r="M46" s="35">
        <f t="shared" si="3"/>
        <v>1.6986706056129987E-2</v>
      </c>
      <c r="N46" s="162">
        <v>1</v>
      </c>
    </row>
    <row r="47" spans="1:14" ht="14.25" x14ac:dyDescent="0.15">
      <c r="A47" s="184" t="s">
        <v>173</v>
      </c>
      <c r="B47" s="22"/>
      <c r="C47" s="72"/>
      <c r="D47" s="22"/>
      <c r="E47" s="72"/>
      <c r="F47" s="79">
        <f t="shared" si="6"/>
        <v>0</v>
      </c>
      <c r="G47" s="30">
        <f t="shared" si="6"/>
        <v>0</v>
      </c>
      <c r="H47" s="22">
        <v>1</v>
      </c>
      <c r="I47" s="72">
        <v>1</v>
      </c>
      <c r="J47" s="22">
        <f t="shared" si="5"/>
        <v>-1</v>
      </c>
      <c r="K47" s="34">
        <f t="shared" si="5"/>
        <v>-1</v>
      </c>
      <c r="L47" s="161">
        <f t="shared" si="2"/>
        <v>-1</v>
      </c>
      <c r="M47" s="35">
        <f t="shared" si="3"/>
        <v>0</v>
      </c>
      <c r="N47" s="162">
        <v>3</v>
      </c>
    </row>
    <row r="48" spans="1:14" ht="14.25" x14ac:dyDescent="0.15">
      <c r="A48" s="179" t="s">
        <v>174</v>
      </c>
      <c r="B48" s="22">
        <v>6</v>
      </c>
      <c r="C48" s="73">
        <v>6</v>
      </c>
      <c r="D48" s="22">
        <v>6</v>
      </c>
      <c r="E48" s="73">
        <v>6</v>
      </c>
      <c r="F48" s="77">
        <f t="shared" si="6"/>
        <v>0</v>
      </c>
      <c r="G48" s="33">
        <f t="shared" si="6"/>
        <v>0</v>
      </c>
      <c r="H48" s="22">
        <v>4</v>
      </c>
      <c r="I48" s="73">
        <v>4</v>
      </c>
      <c r="J48" s="21">
        <f t="shared" si="5"/>
        <v>2</v>
      </c>
      <c r="K48" s="34">
        <f t="shared" si="5"/>
        <v>2</v>
      </c>
      <c r="L48" s="161">
        <f t="shared" si="2"/>
        <v>0.5</v>
      </c>
      <c r="M48" s="35">
        <f t="shared" si="3"/>
        <v>4.4313146233382573E-3</v>
      </c>
      <c r="N48" s="162">
        <v>2</v>
      </c>
    </row>
    <row r="49" spans="1:14" ht="14.25" x14ac:dyDescent="0.15">
      <c r="A49" s="179" t="s">
        <v>175</v>
      </c>
      <c r="B49" s="22">
        <v>20</v>
      </c>
      <c r="C49" s="73">
        <v>26</v>
      </c>
      <c r="D49" s="22">
        <v>19</v>
      </c>
      <c r="E49" s="73">
        <v>25</v>
      </c>
      <c r="F49" s="77">
        <f t="shared" si="6"/>
        <v>1</v>
      </c>
      <c r="G49" s="33">
        <f t="shared" si="6"/>
        <v>1</v>
      </c>
      <c r="H49" s="185">
        <v>18</v>
      </c>
      <c r="I49" s="73">
        <v>24</v>
      </c>
      <c r="J49" s="21">
        <f t="shared" si="5"/>
        <v>2</v>
      </c>
      <c r="K49" s="34">
        <f t="shared" si="5"/>
        <v>2</v>
      </c>
      <c r="L49" s="161">
        <f t="shared" si="2"/>
        <v>8.3333333333333329E-2</v>
      </c>
      <c r="M49" s="35">
        <f t="shared" si="3"/>
        <v>1.9202363367799114E-2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7.3855243722304289E-4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7.3855243722304289E-4</v>
      </c>
      <c r="N52" s="162">
        <v>5</v>
      </c>
    </row>
    <row r="53" spans="1:14" ht="14.25" x14ac:dyDescent="0.15">
      <c r="A53" s="179" t="s">
        <v>178</v>
      </c>
      <c r="B53" s="22">
        <v>122</v>
      </c>
      <c r="C53" s="73">
        <v>128</v>
      </c>
      <c r="D53" s="22">
        <v>125</v>
      </c>
      <c r="E53" s="73">
        <v>131</v>
      </c>
      <c r="F53" s="77">
        <f t="shared" si="6"/>
        <v>-3</v>
      </c>
      <c r="G53" s="33">
        <f t="shared" si="6"/>
        <v>-3</v>
      </c>
      <c r="H53" s="186">
        <v>108</v>
      </c>
      <c r="I53" s="73">
        <v>114</v>
      </c>
      <c r="J53" s="21">
        <f t="shared" si="5"/>
        <v>14</v>
      </c>
      <c r="K53" s="34">
        <f t="shared" si="5"/>
        <v>14</v>
      </c>
      <c r="L53" s="161">
        <f t="shared" si="2"/>
        <v>0.12280701754385964</v>
      </c>
      <c r="M53" s="35">
        <f t="shared" si="3"/>
        <v>9.4534711964549489E-2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1</v>
      </c>
      <c r="D54" s="42">
        <v>1</v>
      </c>
      <c r="E54" s="189">
        <v>1</v>
      </c>
      <c r="F54" s="77">
        <f t="shared" si="6"/>
        <v>0</v>
      </c>
      <c r="G54" s="33">
        <f t="shared" si="6"/>
        <v>0</v>
      </c>
      <c r="H54" s="190">
        <v>1</v>
      </c>
      <c r="I54" s="189">
        <v>1</v>
      </c>
      <c r="J54" s="42">
        <f t="shared" si="5"/>
        <v>0</v>
      </c>
      <c r="K54" s="38">
        <f t="shared" si="5"/>
        <v>0</v>
      </c>
      <c r="L54" s="191">
        <f t="shared" si="2"/>
        <v>0</v>
      </c>
      <c r="M54" s="39">
        <f t="shared" si="3"/>
        <v>7.3855243722304289E-4</v>
      </c>
      <c r="N54" s="192">
        <v>0</v>
      </c>
    </row>
    <row r="55" spans="1:14" ht="15" thickBot="1" x14ac:dyDescent="0.2">
      <c r="A55" s="193" t="s">
        <v>53</v>
      </c>
      <c r="B55" s="43">
        <f>SUM(B5:B54)</f>
        <v>1116</v>
      </c>
      <c r="C55" s="75">
        <f>SUM(C5:C54)</f>
        <v>1354</v>
      </c>
      <c r="D55" s="43">
        <f>SUM(D5:D54)</f>
        <v>1103</v>
      </c>
      <c r="E55" s="75">
        <f>SUM(E5:E54)</f>
        <v>1342</v>
      </c>
      <c r="F55" s="44">
        <f t="shared" si="6"/>
        <v>13</v>
      </c>
      <c r="G55" s="146">
        <f t="shared" si="6"/>
        <v>12</v>
      </c>
      <c r="H55" s="43">
        <f>SUM(H5:H54)</f>
        <v>1033</v>
      </c>
      <c r="I55" s="75">
        <f>SUM(I5:I54)</f>
        <v>1263</v>
      </c>
      <c r="J55" s="44">
        <f t="shared" si="5"/>
        <v>83</v>
      </c>
      <c r="K55" s="45">
        <f t="shared" si="5"/>
        <v>91</v>
      </c>
      <c r="L55" s="194">
        <f t="shared" si="2"/>
        <v>7.2050673000791765E-2</v>
      </c>
      <c r="M55" s="195">
        <f t="shared" si="3"/>
        <v>1</v>
      </c>
      <c r="N55" s="7"/>
    </row>
  </sheetData>
  <mergeCells count="15">
    <mergeCell ref="I2:M2"/>
    <mergeCell ref="B3:C3"/>
    <mergeCell ref="D3:E3"/>
    <mergeCell ref="F3:G3"/>
    <mergeCell ref="H3:I3"/>
    <mergeCell ref="J3:K3"/>
    <mergeCell ref="AA3:AB3"/>
    <mergeCell ref="AC3:AD3"/>
    <mergeCell ref="AE3:AF3"/>
    <mergeCell ref="P3:P4"/>
    <mergeCell ref="Q3:R3"/>
    <mergeCell ref="S3:T3"/>
    <mergeCell ref="U3:V3"/>
    <mergeCell ref="W3:X3"/>
    <mergeCell ref="Y3:Z3"/>
  </mergeCells>
  <phoneticPr fontId="15"/>
  <pageMargins left="0.70866141732283472" right="0.70866141732283472" top="0.74803149606299213" bottom="0.59055118110236227" header="0.31496062992125984" footer="0.31496062992125984"/>
  <pageSetup paperSize="9" scale="94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AF55"/>
  <sheetViews>
    <sheetView topLeftCell="A22" workbookViewId="0">
      <selection activeCell="B5" sqref="B5:C54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62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6.875" customWidth="1"/>
    <col min="14" max="14" width="5.625" customWidth="1"/>
    <col min="15" max="15" width="6" customWidth="1"/>
  </cols>
  <sheetData>
    <row r="2" spans="1:32" ht="15" thickBot="1" x14ac:dyDescent="0.2">
      <c r="A2" s="127"/>
      <c r="B2" s="1"/>
      <c r="C2" s="1"/>
      <c r="D2" s="1"/>
      <c r="G2" s="1"/>
      <c r="I2" s="253" t="s">
        <v>181</v>
      </c>
      <c r="J2" s="253"/>
      <c r="K2" s="253"/>
      <c r="L2" s="253"/>
      <c r="M2" s="253"/>
    </row>
    <row r="3" spans="1:32" ht="14.25" x14ac:dyDescent="0.15">
      <c r="A3" s="149"/>
      <c r="B3" s="248">
        <v>44805</v>
      </c>
      <c r="C3" s="249"/>
      <c r="D3" s="248">
        <v>44774</v>
      </c>
      <c r="E3" s="249"/>
      <c r="F3" s="250" t="s">
        <v>3</v>
      </c>
      <c r="G3" s="251"/>
      <c r="H3" s="248">
        <v>44440</v>
      </c>
      <c r="I3" s="249"/>
      <c r="J3" s="250" t="s">
        <v>4</v>
      </c>
      <c r="K3" s="252"/>
      <c r="L3" s="65" t="s">
        <v>5</v>
      </c>
      <c r="M3" s="23" t="s">
        <v>6</v>
      </c>
      <c r="N3" s="8"/>
      <c r="P3" s="241" t="s">
        <v>114</v>
      </c>
      <c r="Q3" s="243" t="s">
        <v>8</v>
      </c>
      <c r="R3" s="243"/>
      <c r="S3" s="232" t="s">
        <v>9</v>
      </c>
      <c r="T3" s="233"/>
      <c r="U3" s="234" t="s">
        <v>10</v>
      </c>
      <c r="V3" s="235"/>
      <c r="W3" s="232" t="s">
        <v>11</v>
      </c>
      <c r="X3" s="233"/>
      <c r="Y3" s="236" t="s">
        <v>12</v>
      </c>
      <c r="Z3" s="233"/>
      <c r="AA3" s="232" t="s">
        <v>13</v>
      </c>
      <c r="AB3" s="237"/>
      <c r="AC3" s="238" t="s">
        <v>14</v>
      </c>
      <c r="AD3" s="239"/>
      <c r="AE3" s="230" t="s">
        <v>15</v>
      </c>
      <c r="AF3" s="231"/>
    </row>
    <row r="4" spans="1:32" ht="15" thickBot="1" x14ac:dyDescent="0.2">
      <c r="A4" s="150" t="s">
        <v>6</v>
      </c>
      <c r="B4" s="19" t="s">
        <v>16</v>
      </c>
      <c r="C4" s="91" t="s">
        <v>17</v>
      </c>
      <c r="D4" s="19" t="s">
        <v>16</v>
      </c>
      <c r="E4" s="91" t="s">
        <v>17</v>
      </c>
      <c r="F4" s="24" t="s">
        <v>16</v>
      </c>
      <c r="G4" s="89" t="s">
        <v>17</v>
      </c>
      <c r="H4" s="24" t="s">
        <v>16</v>
      </c>
      <c r="I4" s="151" t="s">
        <v>17</v>
      </c>
      <c r="J4" s="24" t="s">
        <v>16</v>
      </c>
      <c r="K4" s="90" t="s">
        <v>17</v>
      </c>
      <c r="L4" s="66" t="s">
        <v>18</v>
      </c>
      <c r="M4" s="25" t="s">
        <v>19</v>
      </c>
      <c r="N4" s="152" t="s">
        <v>2</v>
      </c>
      <c r="P4" s="242"/>
      <c r="Q4" s="52" t="s">
        <v>21</v>
      </c>
      <c r="R4" s="153" t="s">
        <v>17</v>
      </c>
      <c r="S4" s="53" t="s">
        <v>21</v>
      </c>
      <c r="T4" s="154" t="s">
        <v>17</v>
      </c>
      <c r="U4" s="52" t="s">
        <v>21</v>
      </c>
      <c r="V4" s="153" t="s">
        <v>17</v>
      </c>
      <c r="W4" s="53" t="s">
        <v>21</v>
      </c>
      <c r="X4" s="154" t="s">
        <v>17</v>
      </c>
      <c r="Y4" s="52" t="s">
        <v>21</v>
      </c>
      <c r="Z4" s="153" t="s">
        <v>17</v>
      </c>
      <c r="AA4" s="53" t="s">
        <v>21</v>
      </c>
      <c r="AB4" s="155" t="s">
        <v>17</v>
      </c>
      <c r="AC4" s="156" t="s">
        <v>21</v>
      </c>
      <c r="AD4" s="157" t="s">
        <v>17</v>
      </c>
      <c r="AE4" s="158" t="s">
        <v>22</v>
      </c>
      <c r="AF4" s="159" t="s">
        <v>23</v>
      </c>
    </row>
    <row r="5" spans="1:32" ht="14.25" x14ac:dyDescent="0.15">
      <c r="A5" s="160" t="s">
        <v>134</v>
      </c>
      <c r="B5" s="125">
        <v>1</v>
      </c>
      <c r="C5" s="76">
        <v>1</v>
      </c>
      <c r="D5" s="125">
        <v>1</v>
      </c>
      <c r="E5" s="76">
        <v>1</v>
      </c>
      <c r="F5" s="20">
        <f t="shared" ref="F5:G33" si="0">B5-D5</f>
        <v>0</v>
      </c>
      <c r="G5" s="26">
        <f t="shared" si="0"/>
        <v>0</v>
      </c>
      <c r="H5" s="125"/>
      <c r="I5" s="76"/>
      <c r="J5" s="27">
        <f t="shared" ref="J5:K18" si="1">B5-H5</f>
        <v>1</v>
      </c>
      <c r="K5" s="28">
        <f t="shared" si="1"/>
        <v>1</v>
      </c>
      <c r="L5" s="161">
        <f t="shared" ref="L5:L55" si="2">IF(ISERROR(K5/I5),0,K5/I5)</f>
        <v>0</v>
      </c>
      <c r="M5" s="29">
        <f t="shared" ref="M5:M55" si="3">C5/$C$55</f>
        <v>7.4515648286140089E-4</v>
      </c>
      <c r="N5" s="162">
        <v>1</v>
      </c>
      <c r="P5" s="148" t="s">
        <v>25</v>
      </c>
      <c r="Q5" s="163">
        <v>19</v>
      </c>
      <c r="R5" s="163">
        <v>1080</v>
      </c>
      <c r="S5" s="164">
        <v>7</v>
      </c>
      <c r="T5" s="164">
        <v>14</v>
      </c>
      <c r="U5" s="163">
        <v>1</v>
      </c>
      <c r="V5" s="163">
        <v>1</v>
      </c>
      <c r="W5" s="164">
        <v>3</v>
      </c>
      <c r="X5" s="164">
        <v>28</v>
      </c>
      <c r="Y5" s="163">
        <v>6</v>
      </c>
      <c r="Z5" s="165">
        <v>214</v>
      </c>
      <c r="AA5" s="164">
        <v>2</v>
      </c>
      <c r="AB5" s="166">
        <v>4</v>
      </c>
      <c r="AC5" s="167">
        <f>Q5+S5+U5+W5+Y5+AA5</f>
        <v>38</v>
      </c>
      <c r="AD5" s="168">
        <f>R5+T5+V5+X5+Z5+AB5+1</f>
        <v>1342</v>
      </c>
      <c r="AE5" s="169">
        <v>652</v>
      </c>
      <c r="AF5" s="170">
        <v>690</v>
      </c>
    </row>
    <row r="6" spans="1:32" ht="15" thickBot="1" x14ac:dyDescent="0.2">
      <c r="A6" s="171" t="s">
        <v>135</v>
      </c>
      <c r="B6" s="126">
        <v>1</v>
      </c>
      <c r="C6" s="74">
        <v>2</v>
      </c>
      <c r="D6" s="126">
        <v>1</v>
      </c>
      <c r="E6" s="74">
        <v>2</v>
      </c>
      <c r="F6" s="21">
        <f t="shared" si="0"/>
        <v>0</v>
      </c>
      <c r="G6" s="30">
        <f t="shared" si="0"/>
        <v>0</v>
      </c>
      <c r="H6" s="126">
        <v>1</v>
      </c>
      <c r="I6" s="74">
        <v>2</v>
      </c>
      <c r="J6" s="21">
        <f t="shared" si="1"/>
        <v>0</v>
      </c>
      <c r="K6" s="31">
        <f t="shared" si="1"/>
        <v>0</v>
      </c>
      <c r="L6" s="161">
        <f t="shared" si="2"/>
        <v>0</v>
      </c>
      <c r="M6" s="32">
        <f t="shared" si="3"/>
        <v>1.4903129657228018E-3</v>
      </c>
      <c r="N6" s="162">
        <v>5</v>
      </c>
      <c r="P6" s="172" t="s">
        <v>19</v>
      </c>
      <c r="Q6" s="59">
        <f>Q5/AC5</f>
        <v>0.5</v>
      </c>
      <c r="R6" s="59">
        <f>R5/AD5</f>
        <v>0.80476900149031294</v>
      </c>
      <c r="S6" s="60">
        <f>S5/AC5</f>
        <v>0.18421052631578946</v>
      </c>
      <c r="T6" s="60">
        <f>T5/AD5</f>
        <v>1.0432190760059613E-2</v>
      </c>
      <c r="U6" s="59">
        <f>U5/AC5</f>
        <v>2.6315789473684209E-2</v>
      </c>
      <c r="V6" s="59">
        <f>V5/AD5</f>
        <v>7.4515648286140089E-4</v>
      </c>
      <c r="W6" s="60">
        <f>W5/AC5</f>
        <v>7.8947368421052627E-2</v>
      </c>
      <c r="X6" s="60">
        <f>X5/AD5</f>
        <v>2.0864381520119227E-2</v>
      </c>
      <c r="Y6" s="59">
        <f>Y5/AC5</f>
        <v>0.15789473684210525</v>
      </c>
      <c r="Z6" s="59">
        <f>Z5/AD5</f>
        <v>0.15946348733233978</v>
      </c>
      <c r="AA6" s="60">
        <f>AA5/AC5</f>
        <v>5.2631578947368418E-2</v>
      </c>
      <c r="AB6" s="173">
        <f>AB5/AD5</f>
        <v>2.9806259314456036E-3</v>
      </c>
      <c r="AC6" s="174">
        <f>Q6+S6+U6+W6+Y6+AA6</f>
        <v>1</v>
      </c>
      <c r="AD6" s="175">
        <f>R6+T6+V6+X6+Z6+AB6</f>
        <v>0.99925484351713878</v>
      </c>
      <c r="AE6" s="63">
        <f>AE5/AD5</f>
        <v>0.48584202682563338</v>
      </c>
      <c r="AF6" s="64">
        <f>AF5/AD5</f>
        <v>0.51415797317436662</v>
      </c>
    </row>
    <row r="7" spans="1:32" ht="14.25" x14ac:dyDescent="0.15">
      <c r="A7" s="176" t="s">
        <v>84</v>
      </c>
      <c r="B7" s="93">
        <v>3</v>
      </c>
      <c r="C7" s="73">
        <v>3</v>
      </c>
      <c r="D7" s="93">
        <v>3</v>
      </c>
      <c r="E7" s="73">
        <v>3</v>
      </c>
      <c r="F7" s="22">
        <f t="shared" si="0"/>
        <v>0</v>
      </c>
      <c r="G7" s="33">
        <f t="shared" si="0"/>
        <v>0</v>
      </c>
      <c r="H7" s="93">
        <v>3</v>
      </c>
      <c r="I7" s="73">
        <v>3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2.2354694485842027E-3</v>
      </c>
      <c r="N7" s="162">
        <v>6</v>
      </c>
      <c r="P7" s="127"/>
      <c r="Q7" s="177"/>
      <c r="R7" s="178" t="s">
        <v>136</v>
      </c>
    </row>
    <row r="8" spans="1:32" ht="14.25" x14ac:dyDescent="0.15">
      <c r="A8" s="179" t="s">
        <v>137</v>
      </c>
      <c r="B8" s="93">
        <v>2</v>
      </c>
      <c r="C8" s="73">
        <v>2</v>
      </c>
      <c r="D8" s="93">
        <v>2</v>
      </c>
      <c r="E8" s="73">
        <v>2</v>
      </c>
      <c r="F8" s="22">
        <f t="shared" si="0"/>
        <v>0</v>
      </c>
      <c r="G8" s="33">
        <f t="shared" si="0"/>
        <v>0</v>
      </c>
      <c r="H8" s="93">
        <v>2</v>
      </c>
      <c r="I8" s="73">
        <v>2</v>
      </c>
      <c r="J8" s="22">
        <f t="shared" si="1"/>
        <v>0</v>
      </c>
      <c r="K8" s="34">
        <f t="shared" si="1"/>
        <v>0</v>
      </c>
      <c r="L8" s="161">
        <f t="shared" si="2"/>
        <v>0</v>
      </c>
      <c r="M8" s="35">
        <f t="shared" si="3"/>
        <v>1.4903129657228018E-3</v>
      </c>
      <c r="N8" s="162">
        <v>2</v>
      </c>
      <c r="Q8" s="177"/>
      <c r="R8" s="178" t="s">
        <v>116</v>
      </c>
    </row>
    <row r="9" spans="1:32" ht="14.25" x14ac:dyDescent="0.15">
      <c r="A9" s="179" t="s">
        <v>138</v>
      </c>
      <c r="B9" s="93">
        <v>117</v>
      </c>
      <c r="C9" s="73">
        <v>205</v>
      </c>
      <c r="D9" s="93">
        <v>117</v>
      </c>
      <c r="E9" s="73">
        <v>205</v>
      </c>
      <c r="F9" s="22">
        <f t="shared" si="0"/>
        <v>0</v>
      </c>
      <c r="G9" s="33">
        <f t="shared" si="0"/>
        <v>0</v>
      </c>
      <c r="H9" s="93">
        <v>104</v>
      </c>
      <c r="I9" s="73">
        <v>187</v>
      </c>
      <c r="J9" s="22">
        <f t="shared" si="1"/>
        <v>13</v>
      </c>
      <c r="K9" s="34">
        <f t="shared" si="1"/>
        <v>18</v>
      </c>
      <c r="L9" s="161">
        <f t="shared" si="2"/>
        <v>9.6256684491978606E-2</v>
      </c>
      <c r="M9" s="35">
        <f t="shared" si="3"/>
        <v>0.15275707898658719</v>
      </c>
      <c r="N9" s="162">
        <v>5</v>
      </c>
      <c r="P9" s="127"/>
      <c r="Q9" s="177"/>
    </row>
    <row r="10" spans="1:32" ht="14.25" x14ac:dyDescent="0.15">
      <c r="A10" s="179" t="s">
        <v>139</v>
      </c>
      <c r="B10" s="22">
        <v>5</v>
      </c>
      <c r="C10" s="73">
        <v>5</v>
      </c>
      <c r="D10" s="22">
        <v>5</v>
      </c>
      <c r="E10" s="73">
        <v>5</v>
      </c>
      <c r="F10" s="22">
        <f t="shared" si="0"/>
        <v>0</v>
      </c>
      <c r="G10" s="33">
        <f t="shared" si="0"/>
        <v>0</v>
      </c>
      <c r="H10" s="22"/>
      <c r="I10" s="73"/>
      <c r="J10" s="22">
        <f t="shared" si="1"/>
        <v>5</v>
      </c>
      <c r="K10" s="34">
        <f t="shared" si="1"/>
        <v>5</v>
      </c>
      <c r="L10" s="161">
        <f t="shared" si="2"/>
        <v>0</v>
      </c>
      <c r="M10" s="35">
        <f t="shared" si="3"/>
        <v>3.7257824143070045E-3</v>
      </c>
      <c r="N10" s="162">
        <v>1</v>
      </c>
    </row>
    <row r="11" spans="1:32" ht="14.25" x14ac:dyDescent="0.15">
      <c r="A11" s="180" t="s">
        <v>140</v>
      </c>
      <c r="B11" s="93">
        <v>10</v>
      </c>
      <c r="C11" s="73">
        <v>22</v>
      </c>
      <c r="D11" s="93">
        <v>10</v>
      </c>
      <c r="E11" s="73">
        <v>22</v>
      </c>
      <c r="F11" s="22">
        <f t="shared" si="0"/>
        <v>0</v>
      </c>
      <c r="G11" s="33">
        <f t="shared" si="0"/>
        <v>0</v>
      </c>
      <c r="H11" s="93">
        <v>10</v>
      </c>
      <c r="I11" s="73">
        <v>20</v>
      </c>
      <c r="J11" s="22">
        <f t="shared" si="1"/>
        <v>0</v>
      </c>
      <c r="K11" s="34">
        <f t="shared" si="1"/>
        <v>2</v>
      </c>
      <c r="L11" s="161">
        <f t="shared" si="2"/>
        <v>0.1</v>
      </c>
      <c r="M11" s="35">
        <f t="shared" si="3"/>
        <v>1.6393442622950821E-2</v>
      </c>
      <c r="N11" s="162">
        <v>1</v>
      </c>
    </row>
    <row r="12" spans="1:32" ht="14.25" x14ac:dyDescent="0.15">
      <c r="A12" s="179" t="s">
        <v>141</v>
      </c>
      <c r="B12" s="93">
        <v>1</v>
      </c>
      <c r="C12" s="73">
        <v>1</v>
      </c>
      <c r="D12" s="93">
        <v>1</v>
      </c>
      <c r="E12" s="73">
        <v>1</v>
      </c>
      <c r="F12" s="22">
        <f t="shared" si="0"/>
        <v>0</v>
      </c>
      <c r="G12" s="33">
        <f t="shared" si="0"/>
        <v>0</v>
      </c>
      <c r="H12" s="93"/>
      <c r="I12" s="73"/>
      <c r="J12" s="22">
        <f t="shared" si="1"/>
        <v>1</v>
      </c>
      <c r="K12" s="34">
        <f t="shared" si="1"/>
        <v>1</v>
      </c>
      <c r="L12" s="161">
        <f t="shared" si="2"/>
        <v>0</v>
      </c>
      <c r="M12" s="35">
        <f t="shared" si="3"/>
        <v>7.4515648286140089E-4</v>
      </c>
      <c r="N12" s="162">
        <v>1</v>
      </c>
    </row>
    <row r="13" spans="1:32" ht="14.25" x14ac:dyDescent="0.15">
      <c r="A13" s="179" t="s">
        <v>142</v>
      </c>
      <c r="B13" s="22">
        <v>2</v>
      </c>
      <c r="C13" s="73">
        <v>2</v>
      </c>
      <c r="D13" s="22">
        <v>2</v>
      </c>
      <c r="E13" s="73">
        <v>2</v>
      </c>
      <c r="F13" s="22">
        <f t="shared" si="0"/>
        <v>0</v>
      </c>
      <c r="G13" s="36">
        <f t="shared" si="0"/>
        <v>0</v>
      </c>
      <c r="H13" s="22">
        <v>1</v>
      </c>
      <c r="I13" s="73">
        <v>1</v>
      </c>
      <c r="J13" s="22">
        <f t="shared" si="1"/>
        <v>1</v>
      </c>
      <c r="K13" s="34">
        <f t="shared" si="1"/>
        <v>1</v>
      </c>
      <c r="L13" s="161">
        <f t="shared" si="2"/>
        <v>1</v>
      </c>
      <c r="M13" s="35">
        <f t="shared" si="3"/>
        <v>1.4903129657228018E-3</v>
      </c>
      <c r="N13" s="162">
        <v>4</v>
      </c>
    </row>
    <row r="14" spans="1:32" ht="14.25" x14ac:dyDescent="0.15">
      <c r="A14" s="179" t="s">
        <v>143</v>
      </c>
      <c r="B14" s="22">
        <v>2</v>
      </c>
      <c r="C14" s="73">
        <v>4</v>
      </c>
      <c r="D14" s="22">
        <v>1</v>
      </c>
      <c r="E14" s="73">
        <v>4</v>
      </c>
      <c r="F14" s="22">
        <f t="shared" si="0"/>
        <v>1</v>
      </c>
      <c r="G14" s="33">
        <f t="shared" si="0"/>
        <v>0</v>
      </c>
      <c r="H14" s="22">
        <v>1</v>
      </c>
      <c r="I14" s="73">
        <v>2</v>
      </c>
      <c r="J14" s="22">
        <f t="shared" si="1"/>
        <v>1</v>
      </c>
      <c r="K14" s="34">
        <f t="shared" si="1"/>
        <v>2</v>
      </c>
      <c r="L14" s="161">
        <f t="shared" si="2"/>
        <v>1</v>
      </c>
      <c r="M14" s="35">
        <f t="shared" si="3"/>
        <v>2.9806259314456036E-3</v>
      </c>
      <c r="N14" s="162">
        <v>1</v>
      </c>
    </row>
    <row r="15" spans="1:32" ht="14.25" x14ac:dyDescent="0.15">
      <c r="A15" s="179" t="s">
        <v>144</v>
      </c>
      <c r="B15" s="93">
        <v>193</v>
      </c>
      <c r="C15" s="73">
        <v>233</v>
      </c>
      <c r="D15" s="93">
        <v>195</v>
      </c>
      <c r="E15" s="73">
        <v>233</v>
      </c>
      <c r="F15" s="22">
        <f t="shared" si="0"/>
        <v>-2</v>
      </c>
      <c r="G15" s="33">
        <f t="shared" si="0"/>
        <v>0</v>
      </c>
      <c r="H15" s="93">
        <v>172</v>
      </c>
      <c r="I15" s="73">
        <v>216</v>
      </c>
      <c r="J15" s="22">
        <f t="shared" si="1"/>
        <v>21</v>
      </c>
      <c r="K15" s="34">
        <f t="shared" si="1"/>
        <v>17</v>
      </c>
      <c r="L15" s="161">
        <f t="shared" si="2"/>
        <v>7.8703703703703706E-2</v>
      </c>
      <c r="M15" s="35">
        <f t="shared" si="3"/>
        <v>0.1736214605067064</v>
      </c>
      <c r="N15" s="162">
        <v>1</v>
      </c>
    </row>
    <row r="16" spans="1:32" ht="14.25" x14ac:dyDescent="0.15">
      <c r="A16" s="179" t="s">
        <v>73</v>
      </c>
      <c r="B16" s="93">
        <v>121</v>
      </c>
      <c r="C16" s="73">
        <v>125</v>
      </c>
      <c r="D16" s="93">
        <v>120</v>
      </c>
      <c r="E16" s="73">
        <v>125</v>
      </c>
      <c r="F16" s="22">
        <f t="shared" si="0"/>
        <v>1</v>
      </c>
      <c r="G16" s="33">
        <f t="shared" si="0"/>
        <v>0</v>
      </c>
      <c r="H16" s="93">
        <v>128</v>
      </c>
      <c r="I16" s="73">
        <v>131</v>
      </c>
      <c r="J16" s="22">
        <f t="shared" si="1"/>
        <v>-7</v>
      </c>
      <c r="K16" s="34">
        <f t="shared" si="1"/>
        <v>-6</v>
      </c>
      <c r="L16" s="161">
        <f t="shared" si="2"/>
        <v>-4.5801526717557252E-2</v>
      </c>
      <c r="M16" s="35">
        <f t="shared" si="3"/>
        <v>9.3144560357675113E-2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7.4515648286140089E-4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1.4903129657228018E-3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ref="J20:K30" si="4">B20-H20</f>
        <v>-1</v>
      </c>
      <c r="K20" s="34">
        <f t="shared" si="4"/>
        <v>-1</v>
      </c>
      <c r="L20" s="161">
        <f t="shared" si="2"/>
        <v>-1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7.4515648286140089E-4</v>
      </c>
      <c r="N21" s="162">
        <v>3</v>
      </c>
    </row>
    <row r="22" spans="1:14" ht="14.25" x14ac:dyDescent="0.15">
      <c r="A22" s="179" t="s">
        <v>150</v>
      </c>
      <c r="B22" s="93">
        <v>8</v>
      </c>
      <c r="C22" s="73">
        <v>8</v>
      </c>
      <c r="D22" s="93">
        <v>8</v>
      </c>
      <c r="E22" s="73">
        <v>8</v>
      </c>
      <c r="F22" s="37">
        <f t="shared" si="0"/>
        <v>0</v>
      </c>
      <c r="G22" s="33">
        <f t="shared" si="0"/>
        <v>0</v>
      </c>
      <c r="H22" s="93">
        <v>7</v>
      </c>
      <c r="I22" s="73">
        <v>8</v>
      </c>
      <c r="J22" s="37">
        <f t="shared" si="4"/>
        <v>1</v>
      </c>
      <c r="K22" s="38">
        <f t="shared" si="4"/>
        <v>0</v>
      </c>
      <c r="L22" s="161">
        <f t="shared" si="2"/>
        <v>0</v>
      </c>
      <c r="M22" s="39">
        <f t="shared" si="3"/>
        <v>5.9612518628912071E-3</v>
      </c>
      <c r="N22" s="162">
        <v>1</v>
      </c>
    </row>
    <row r="23" spans="1:14" ht="14.25" x14ac:dyDescent="0.15">
      <c r="A23" s="181" t="s">
        <v>151</v>
      </c>
      <c r="B23" s="22">
        <v>41</v>
      </c>
      <c r="C23" s="73">
        <v>41</v>
      </c>
      <c r="D23" s="22">
        <v>40</v>
      </c>
      <c r="E23" s="73">
        <v>41</v>
      </c>
      <c r="F23" s="37">
        <f t="shared" si="0"/>
        <v>1</v>
      </c>
      <c r="G23" s="40">
        <f t="shared" si="0"/>
        <v>0</v>
      </c>
      <c r="H23" s="22">
        <v>35</v>
      </c>
      <c r="I23" s="73">
        <v>35</v>
      </c>
      <c r="J23" s="37">
        <f t="shared" si="4"/>
        <v>6</v>
      </c>
      <c r="K23" s="38">
        <f t="shared" si="4"/>
        <v>6</v>
      </c>
      <c r="L23" s="161">
        <f t="shared" si="2"/>
        <v>0.17142857142857143</v>
      </c>
      <c r="M23" s="39">
        <f t="shared" si="3"/>
        <v>3.0551415797317436E-2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7.4515648286140089E-4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7.4515648286140089E-4</v>
      </c>
      <c r="N26" s="162">
        <v>4</v>
      </c>
    </row>
    <row r="27" spans="1:14" ht="14.25" x14ac:dyDescent="0.15">
      <c r="A27" s="179" t="s">
        <v>154</v>
      </c>
      <c r="B27" s="22">
        <v>7</v>
      </c>
      <c r="C27" s="73">
        <v>7</v>
      </c>
      <c r="D27" s="22">
        <v>7</v>
      </c>
      <c r="E27" s="73">
        <v>7</v>
      </c>
      <c r="F27" s="22">
        <f t="shared" si="0"/>
        <v>0</v>
      </c>
      <c r="G27" s="33">
        <f t="shared" si="0"/>
        <v>0</v>
      </c>
      <c r="H27" s="22">
        <v>7</v>
      </c>
      <c r="I27" s="73">
        <v>7</v>
      </c>
      <c r="J27" s="22">
        <f t="shared" si="4"/>
        <v>0</v>
      </c>
      <c r="K27" s="34">
        <f t="shared" si="4"/>
        <v>0</v>
      </c>
      <c r="L27" s="161">
        <f t="shared" si="2"/>
        <v>0</v>
      </c>
      <c r="M27" s="35">
        <f t="shared" si="3"/>
        <v>5.2160953800298067E-3</v>
      </c>
      <c r="N27" s="162">
        <v>1</v>
      </c>
    </row>
    <row r="28" spans="1:14" ht="14.25" x14ac:dyDescent="0.15">
      <c r="A28" s="179" t="s">
        <v>155</v>
      </c>
      <c r="B28" s="93">
        <v>109</v>
      </c>
      <c r="C28" s="109">
        <v>119</v>
      </c>
      <c r="D28" s="93">
        <v>109</v>
      </c>
      <c r="E28" s="109">
        <v>119</v>
      </c>
      <c r="F28" s="93">
        <f t="shared" si="0"/>
        <v>0</v>
      </c>
      <c r="G28" s="105">
        <f t="shared" si="0"/>
        <v>0</v>
      </c>
      <c r="H28" s="93">
        <v>111</v>
      </c>
      <c r="I28" s="109">
        <v>122</v>
      </c>
      <c r="J28" s="93">
        <f t="shared" si="4"/>
        <v>-2</v>
      </c>
      <c r="K28" s="106">
        <f t="shared" si="4"/>
        <v>-3</v>
      </c>
      <c r="L28" s="161">
        <f t="shared" si="2"/>
        <v>-2.4590163934426229E-2</v>
      </c>
      <c r="M28" s="108">
        <f t="shared" si="3"/>
        <v>8.867362146050671E-2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6</v>
      </c>
      <c r="I29" s="73">
        <v>6</v>
      </c>
      <c r="J29" s="22">
        <f t="shared" si="4"/>
        <v>-1</v>
      </c>
      <c r="K29" s="34">
        <f t="shared" si="4"/>
        <v>-1</v>
      </c>
      <c r="L29" s="161">
        <f t="shared" si="2"/>
        <v>-0.16666666666666666</v>
      </c>
      <c r="M29" s="35">
        <f t="shared" si="3"/>
        <v>3.7257824143070045E-3</v>
      </c>
      <c r="N29" s="162">
        <v>1</v>
      </c>
    </row>
    <row r="30" spans="1:14" ht="14.25" x14ac:dyDescent="0.15">
      <c r="A30" s="179" t="s">
        <v>157</v>
      </c>
      <c r="B30" s="22">
        <v>1</v>
      </c>
      <c r="C30" s="73">
        <v>1</v>
      </c>
      <c r="D30" s="22"/>
      <c r="E30" s="73"/>
      <c r="F30" s="22">
        <f t="shared" si="0"/>
        <v>1</v>
      </c>
      <c r="G30" s="33">
        <f t="shared" si="0"/>
        <v>1</v>
      </c>
      <c r="H30" s="22"/>
      <c r="I30" s="73"/>
      <c r="J30" s="22">
        <f t="shared" si="4"/>
        <v>1</v>
      </c>
      <c r="K30" s="34">
        <f t="shared" si="4"/>
        <v>1</v>
      </c>
      <c r="L30" s="161">
        <f t="shared" si="2"/>
        <v>0</v>
      </c>
      <c r="M30" s="35">
        <f t="shared" si="3"/>
        <v>7.4515648286140089E-4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5</v>
      </c>
      <c r="C32" s="73">
        <v>12</v>
      </c>
      <c r="D32" s="93">
        <v>4</v>
      </c>
      <c r="E32" s="73">
        <v>11</v>
      </c>
      <c r="F32" s="22">
        <f t="shared" si="0"/>
        <v>1</v>
      </c>
      <c r="G32" s="33">
        <f t="shared" si="0"/>
        <v>1</v>
      </c>
      <c r="H32" s="93">
        <v>2</v>
      </c>
      <c r="I32" s="73">
        <v>5</v>
      </c>
      <c r="J32" s="22">
        <f t="shared" ref="J32:K55" si="5">B32-H32</f>
        <v>3</v>
      </c>
      <c r="K32" s="34">
        <f t="shared" si="5"/>
        <v>7</v>
      </c>
      <c r="L32" s="161">
        <f t="shared" si="2"/>
        <v>1.4</v>
      </c>
      <c r="M32" s="35">
        <f t="shared" si="3"/>
        <v>8.9418777943368107E-3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2</v>
      </c>
      <c r="I33" s="73">
        <v>2</v>
      </c>
      <c r="J33" s="22">
        <f t="shared" si="5"/>
        <v>-1</v>
      </c>
      <c r="K33" s="34">
        <f t="shared" si="5"/>
        <v>-1</v>
      </c>
      <c r="L33" s="161">
        <f t="shared" si="2"/>
        <v>-0.5</v>
      </c>
      <c r="M33" s="35">
        <f t="shared" si="3"/>
        <v>7.4515648286140089E-4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21</v>
      </c>
      <c r="C35" s="73">
        <v>30</v>
      </c>
      <c r="D35" s="93">
        <v>20</v>
      </c>
      <c r="E35" s="73">
        <v>27</v>
      </c>
      <c r="F35" s="22">
        <f t="shared" si="6"/>
        <v>1</v>
      </c>
      <c r="G35" s="36">
        <f t="shared" si="6"/>
        <v>3</v>
      </c>
      <c r="H35" s="93">
        <v>18</v>
      </c>
      <c r="I35" s="73">
        <v>24</v>
      </c>
      <c r="J35" s="22">
        <f t="shared" si="5"/>
        <v>3</v>
      </c>
      <c r="K35" s="34">
        <f t="shared" si="5"/>
        <v>6</v>
      </c>
      <c r="L35" s="161">
        <f t="shared" si="2"/>
        <v>0.25</v>
      </c>
      <c r="M35" s="35">
        <f t="shared" si="3"/>
        <v>2.2354694485842028E-2</v>
      </c>
      <c r="N35" s="162">
        <v>1</v>
      </c>
    </row>
    <row r="36" spans="1:14" ht="14.25" x14ac:dyDescent="0.15">
      <c r="A36" s="179" t="s">
        <v>163</v>
      </c>
      <c r="B36" s="93"/>
      <c r="C36" s="73">
        <v>4</v>
      </c>
      <c r="D36" s="93"/>
      <c r="E36" s="73">
        <v>4</v>
      </c>
      <c r="F36" s="22">
        <f t="shared" si="6"/>
        <v>0</v>
      </c>
      <c r="G36" s="36">
        <f t="shared" si="6"/>
        <v>0</v>
      </c>
      <c r="H36" s="93"/>
      <c r="I36" s="73">
        <v>4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si="3"/>
        <v>2.9806259314456036E-3</v>
      </c>
      <c r="N36" s="162">
        <v>5</v>
      </c>
    </row>
    <row r="37" spans="1:14" ht="14.25" x14ac:dyDescent="0.15">
      <c r="A37" s="179" t="s">
        <v>164</v>
      </c>
      <c r="B37" s="22">
        <v>1</v>
      </c>
      <c r="C37" s="73">
        <v>1</v>
      </c>
      <c r="D37" s="22">
        <v>1</v>
      </c>
      <c r="E37" s="73">
        <v>1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0</v>
      </c>
      <c r="K37" s="34">
        <f t="shared" si="5"/>
        <v>0</v>
      </c>
      <c r="L37" s="161">
        <f t="shared" si="2"/>
        <v>0</v>
      </c>
      <c r="M37" s="35">
        <f t="shared" si="3"/>
        <v>7.4515648286140089E-4</v>
      </c>
      <c r="N37" s="162">
        <v>5</v>
      </c>
    </row>
    <row r="38" spans="1:14" ht="14.25" x14ac:dyDescent="0.15">
      <c r="A38" s="182" t="s">
        <v>165</v>
      </c>
      <c r="B38" s="93">
        <v>262</v>
      </c>
      <c r="C38" s="72">
        <v>311</v>
      </c>
      <c r="D38" s="93">
        <v>260</v>
      </c>
      <c r="E38" s="72">
        <v>309</v>
      </c>
      <c r="F38" s="22">
        <f t="shared" si="6"/>
        <v>2</v>
      </c>
      <c r="G38" s="36">
        <f t="shared" si="6"/>
        <v>2</v>
      </c>
      <c r="H38" s="93">
        <v>257</v>
      </c>
      <c r="I38" s="72">
        <v>304</v>
      </c>
      <c r="J38" s="22">
        <f t="shared" si="5"/>
        <v>5</v>
      </c>
      <c r="K38" s="34">
        <f t="shared" si="5"/>
        <v>7</v>
      </c>
      <c r="L38" s="161">
        <f t="shared" si="2"/>
        <v>2.3026315789473683E-2</v>
      </c>
      <c r="M38" s="35">
        <f t="shared" si="3"/>
        <v>0.23174366616989567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7.4515648286140089E-4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>
        <v>1</v>
      </c>
      <c r="C42" s="73">
        <v>1</v>
      </c>
      <c r="D42" s="22">
        <v>1</v>
      </c>
      <c r="E42" s="73">
        <v>1</v>
      </c>
      <c r="F42" s="22">
        <f t="shared" si="6"/>
        <v>0</v>
      </c>
      <c r="G42" s="36">
        <f t="shared" si="6"/>
        <v>0</v>
      </c>
      <c r="H42" s="22"/>
      <c r="I42" s="73"/>
      <c r="J42" s="22">
        <f t="shared" si="5"/>
        <v>1</v>
      </c>
      <c r="K42" s="34">
        <f t="shared" si="5"/>
        <v>1</v>
      </c>
      <c r="L42" s="161">
        <f t="shared" si="2"/>
        <v>0</v>
      </c>
      <c r="M42" s="35">
        <f t="shared" si="3"/>
        <v>7.4515648286140089E-4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7.4515648286140089E-4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22</v>
      </c>
      <c r="C46" s="72">
        <v>23</v>
      </c>
      <c r="D46" s="22">
        <v>23</v>
      </c>
      <c r="E46" s="72">
        <v>24</v>
      </c>
      <c r="F46" s="77">
        <f t="shared" si="6"/>
        <v>-1</v>
      </c>
      <c r="G46" s="33">
        <f t="shared" si="6"/>
        <v>-1</v>
      </c>
      <c r="H46" s="22">
        <v>21</v>
      </c>
      <c r="I46" s="72">
        <v>21</v>
      </c>
      <c r="J46" s="22">
        <f t="shared" si="5"/>
        <v>1</v>
      </c>
      <c r="K46" s="34">
        <f t="shared" si="5"/>
        <v>2</v>
      </c>
      <c r="L46" s="161">
        <f t="shared" si="2"/>
        <v>9.5238095238095233E-2</v>
      </c>
      <c r="M46" s="35">
        <f t="shared" si="3"/>
        <v>1.7138599105812221E-2</v>
      </c>
      <c r="N46" s="162">
        <v>1</v>
      </c>
    </row>
    <row r="47" spans="1:14" ht="14.25" x14ac:dyDescent="0.15">
      <c r="A47" s="184" t="s">
        <v>173</v>
      </c>
      <c r="B47" s="22"/>
      <c r="C47" s="72"/>
      <c r="D47" s="22"/>
      <c r="E47" s="72"/>
      <c r="F47" s="79">
        <f t="shared" si="6"/>
        <v>0</v>
      </c>
      <c r="G47" s="30">
        <f t="shared" si="6"/>
        <v>0</v>
      </c>
      <c r="H47" s="22"/>
      <c r="I47" s="72"/>
      <c r="J47" s="22">
        <f t="shared" si="5"/>
        <v>0</v>
      </c>
      <c r="K47" s="34">
        <f t="shared" si="5"/>
        <v>0</v>
      </c>
      <c r="L47" s="161">
        <f t="shared" si="2"/>
        <v>0</v>
      </c>
      <c r="M47" s="35">
        <f t="shared" si="3"/>
        <v>0</v>
      </c>
      <c r="N47" s="162">
        <v>3</v>
      </c>
    </row>
    <row r="48" spans="1:14" ht="14.25" x14ac:dyDescent="0.15">
      <c r="A48" s="179" t="s">
        <v>174</v>
      </c>
      <c r="B48" s="22">
        <v>6</v>
      </c>
      <c r="C48" s="73">
        <v>6</v>
      </c>
      <c r="D48" s="22">
        <v>6</v>
      </c>
      <c r="E48" s="73">
        <v>6</v>
      </c>
      <c r="F48" s="77">
        <f t="shared" si="6"/>
        <v>0</v>
      </c>
      <c r="G48" s="33">
        <f t="shared" si="6"/>
        <v>0</v>
      </c>
      <c r="H48" s="22">
        <v>5</v>
      </c>
      <c r="I48" s="73">
        <v>5</v>
      </c>
      <c r="J48" s="21">
        <f t="shared" si="5"/>
        <v>1</v>
      </c>
      <c r="K48" s="34">
        <f t="shared" si="5"/>
        <v>1</v>
      </c>
      <c r="L48" s="161">
        <f t="shared" si="2"/>
        <v>0.2</v>
      </c>
      <c r="M48" s="35">
        <f t="shared" si="3"/>
        <v>4.4709388971684054E-3</v>
      </c>
      <c r="N48" s="162">
        <v>2</v>
      </c>
    </row>
    <row r="49" spans="1:14" ht="14.25" x14ac:dyDescent="0.15">
      <c r="A49" s="179" t="s">
        <v>175</v>
      </c>
      <c r="B49" s="22">
        <v>19</v>
      </c>
      <c r="C49" s="73">
        <v>25</v>
      </c>
      <c r="D49" s="22">
        <v>19</v>
      </c>
      <c r="E49" s="73">
        <v>25</v>
      </c>
      <c r="F49" s="77">
        <f t="shared" si="6"/>
        <v>0</v>
      </c>
      <c r="G49" s="33">
        <f t="shared" si="6"/>
        <v>0</v>
      </c>
      <c r="H49" s="185">
        <v>18</v>
      </c>
      <c r="I49" s="73">
        <v>24</v>
      </c>
      <c r="J49" s="21">
        <f t="shared" si="5"/>
        <v>1</v>
      </c>
      <c r="K49" s="34">
        <f t="shared" si="5"/>
        <v>1</v>
      </c>
      <c r="L49" s="161">
        <f t="shared" si="2"/>
        <v>4.1666666666666664E-2</v>
      </c>
      <c r="M49" s="35">
        <f t="shared" si="3"/>
        <v>1.8628912071535022E-2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7.4515648286140089E-4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7.4515648286140089E-4</v>
      </c>
      <c r="N52" s="162">
        <v>5</v>
      </c>
    </row>
    <row r="53" spans="1:14" ht="14.25" x14ac:dyDescent="0.15">
      <c r="A53" s="179" t="s">
        <v>178</v>
      </c>
      <c r="B53" s="22">
        <v>125</v>
      </c>
      <c r="C53" s="73">
        <v>131</v>
      </c>
      <c r="D53" s="22">
        <v>130</v>
      </c>
      <c r="E53" s="73">
        <v>136</v>
      </c>
      <c r="F53" s="77">
        <f t="shared" si="6"/>
        <v>-5</v>
      </c>
      <c r="G53" s="33">
        <f t="shared" si="6"/>
        <v>-5</v>
      </c>
      <c r="H53" s="186">
        <v>112</v>
      </c>
      <c r="I53" s="73">
        <v>118</v>
      </c>
      <c r="J53" s="21">
        <f t="shared" si="5"/>
        <v>13</v>
      </c>
      <c r="K53" s="34">
        <f t="shared" si="5"/>
        <v>13</v>
      </c>
      <c r="L53" s="161">
        <f t="shared" si="2"/>
        <v>0.11016949152542373</v>
      </c>
      <c r="M53" s="35">
        <f t="shared" si="3"/>
        <v>9.7615499254843516E-2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1</v>
      </c>
      <c r="D54" s="42">
        <v>2</v>
      </c>
      <c r="E54" s="189">
        <v>2</v>
      </c>
      <c r="F54" s="77">
        <f t="shared" si="6"/>
        <v>-1</v>
      </c>
      <c r="G54" s="33">
        <f t="shared" si="6"/>
        <v>-1</v>
      </c>
      <c r="H54" s="190">
        <v>1</v>
      </c>
      <c r="I54" s="189">
        <v>2</v>
      </c>
      <c r="J54" s="42">
        <f t="shared" si="5"/>
        <v>0</v>
      </c>
      <c r="K54" s="38">
        <f t="shared" si="5"/>
        <v>-1</v>
      </c>
      <c r="L54" s="191">
        <f t="shared" si="2"/>
        <v>-0.5</v>
      </c>
      <c r="M54" s="39">
        <f t="shared" si="3"/>
        <v>7.4515648286140089E-4</v>
      </c>
      <c r="N54" s="192">
        <v>0</v>
      </c>
    </row>
    <row r="55" spans="1:14" ht="15" thickBot="1" x14ac:dyDescent="0.2">
      <c r="A55" s="193" t="s">
        <v>53</v>
      </c>
      <c r="B55" s="43">
        <f>SUM(B5:B54)</f>
        <v>1103</v>
      </c>
      <c r="C55" s="75">
        <f>SUM(C5:C54)</f>
        <v>1342</v>
      </c>
      <c r="D55" s="43">
        <f>SUM(D5:D54)</f>
        <v>1104</v>
      </c>
      <c r="E55" s="75">
        <f>SUM(E5:E54)</f>
        <v>1342</v>
      </c>
      <c r="F55" s="44">
        <f t="shared" si="6"/>
        <v>-1</v>
      </c>
      <c r="G55" s="146">
        <f t="shared" si="6"/>
        <v>0</v>
      </c>
      <c r="H55" s="43">
        <f>SUM(H5:H54)</f>
        <v>1036</v>
      </c>
      <c r="I55" s="75">
        <f>SUM(I5:I54)</f>
        <v>1263</v>
      </c>
      <c r="J55" s="44">
        <f t="shared" si="5"/>
        <v>67</v>
      </c>
      <c r="K55" s="45">
        <f t="shared" si="5"/>
        <v>79</v>
      </c>
      <c r="L55" s="194">
        <f t="shared" si="2"/>
        <v>6.2549485352335704E-2</v>
      </c>
      <c r="M55" s="195">
        <f t="shared" si="3"/>
        <v>1</v>
      </c>
      <c r="N55" s="7"/>
    </row>
  </sheetData>
  <mergeCells count="15">
    <mergeCell ref="I2:M2"/>
    <mergeCell ref="B3:C3"/>
    <mergeCell ref="D3:E3"/>
    <mergeCell ref="F3:G3"/>
    <mergeCell ref="H3:I3"/>
    <mergeCell ref="J3:K3"/>
    <mergeCell ref="AA3:AB3"/>
    <mergeCell ref="AC3:AD3"/>
    <mergeCell ref="AE3:AF3"/>
    <mergeCell ref="P3:P4"/>
    <mergeCell ref="Q3:R3"/>
    <mergeCell ref="S3:T3"/>
    <mergeCell ref="U3:V3"/>
    <mergeCell ref="W3:X3"/>
    <mergeCell ref="Y3:Z3"/>
  </mergeCells>
  <phoneticPr fontId="15"/>
  <pageMargins left="0.7" right="0.7" top="0.75" bottom="0.75" header="0.3" footer="0.3"/>
  <pageSetup paperSize="9" scale="94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55"/>
  <sheetViews>
    <sheetView workbookViewId="0">
      <selection activeCell="B5" sqref="B5:C54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62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6.875" customWidth="1"/>
    <col min="14" max="14" width="5.625" customWidth="1"/>
    <col min="15" max="15" width="6" customWidth="1"/>
  </cols>
  <sheetData>
    <row r="2" spans="1:32" ht="15" thickBot="1" x14ac:dyDescent="0.2">
      <c r="A2" s="127"/>
      <c r="B2" s="1"/>
      <c r="C2" s="1"/>
      <c r="D2" s="1"/>
      <c r="G2" s="1"/>
      <c r="I2" s="253" t="s">
        <v>132</v>
      </c>
      <c r="J2" s="253"/>
      <c r="K2" s="253"/>
      <c r="L2" s="253"/>
      <c r="M2" s="253"/>
    </row>
    <row r="3" spans="1:32" ht="14.25" x14ac:dyDescent="0.15">
      <c r="A3" s="149"/>
      <c r="B3" s="248">
        <v>44774</v>
      </c>
      <c r="C3" s="249"/>
      <c r="D3" s="248">
        <v>44743</v>
      </c>
      <c r="E3" s="249"/>
      <c r="F3" s="250" t="s">
        <v>3</v>
      </c>
      <c r="G3" s="251"/>
      <c r="H3" s="248">
        <v>44409</v>
      </c>
      <c r="I3" s="249"/>
      <c r="J3" s="250" t="s">
        <v>4</v>
      </c>
      <c r="K3" s="252"/>
      <c r="L3" s="65" t="s">
        <v>5</v>
      </c>
      <c r="M3" s="23" t="s">
        <v>6</v>
      </c>
      <c r="N3" s="8"/>
      <c r="P3" s="241" t="s">
        <v>114</v>
      </c>
      <c r="Q3" s="243" t="s">
        <v>8</v>
      </c>
      <c r="R3" s="243"/>
      <c r="S3" s="232" t="s">
        <v>9</v>
      </c>
      <c r="T3" s="233"/>
      <c r="U3" s="234" t="s">
        <v>10</v>
      </c>
      <c r="V3" s="235"/>
      <c r="W3" s="232" t="s">
        <v>11</v>
      </c>
      <c r="X3" s="233"/>
      <c r="Y3" s="236" t="s">
        <v>12</v>
      </c>
      <c r="Z3" s="233"/>
      <c r="AA3" s="232" t="s">
        <v>13</v>
      </c>
      <c r="AB3" s="237"/>
      <c r="AC3" s="238" t="s">
        <v>14</v>
      </c>
      <c r="AD3" s="239"/>
      <c r="AE3" s="230" t="s">
        <v>15</v>
      </c>
      <c r="AF3" s="231"/>
    </row>
    <row r="4" spans="1:32" ht="15" thickBot="1" x14ac:dyDescent="0.2">
      <c r="A4" s="150" t="s">
        <v>6</v>
      </c>
      <c r="B4" s="19" t="s">
        <v>16</v>
      </c>
      <c r="C4" s="91" t="s">
        <v>17</v>
      </c>
      <c r="D4" s="19" t="s">
        <v>16</v>
      </c>
      <c r="E4" s="91" t="s">
        <v>17</v>
      </c>
      <c r="F4" s="24" t="s">
        <v>16</v>
      </c>
      <c r="G4" s="89" t="s">
        <v>17</v>
      </c>
      <c r="H4" s="24" t="s">
        <v>16</v>
      </c>
      <c r="I4" s="151" t="s">
        <v>17</v>
      </c>
      <c r="J4" s="24" t="s">
        <v>16</v>
      </c>
      <c r="K4" s="90" t="s">
        <v>17</v>
      </c>
      <c r="L4" s="66" t="s">
        <v>18</v>
      </c>
      <c r="M4" s="25" t="s">
        <v>19</v>
      </c>
      <c r="N4" s="152" t="s">
        <v>2</v>
      </c>
      <c r="P4" s="242"/>
      <c r="Q4" s="52" t="s">
        <v>21</v>
      </c>
      <c r="R4" s="153" t="s">
        <v>17</v>
      </c>
      <c r="S4" s="53" t="s">
        <v>21</v>
      </c>
      <c r="T4" s="154" t="s">
        <v>17</v>
      </c>
      <c r="U4" s="52" t="s">
        <v>21</v>
      </c>
      <c r="V4" s="153" t="s">
        <v>17</v>
      </c>
      <c r="W4" s="53" t="s">
        <v>21</v>
      </c>
      <c r="X4" s="154" t="s">
        <v>17</v>
      </c>
      <c r="Y4" s="52" t="s">
        <v>21</v>
      </c>
      <c r="Z4" s="153" t="s">
        <v>17</v>
      </c>
      <c r="AA4" s="53" t="s">
        <v>21</v>
      </c>
      <c r="AB4" s="155" t="s">
        <v>17</v>
      </c>
      <c r="AC4" s="156" t="s">
        <v>21</v>
      </c>
      <c r="AD4" s="157" t="s">
        <v>17</v>
      </c>
      <c r="AE4" s="158" t="s">
        <v>22</v>
      </c>
      <c r="AF4" s="159" t="s">
        <v>23</v>
      </c>
    </row>
    <row r="5" spans="1:32" ht="14.25" x14ac:dyDescent="0.15">
      <c r="A5" s="160" t="s">
        <v>134</v>
      </c>
      <c r="B5" s="125">
        <v>1</v>
      </c>
      <c r="C5" s="76">
        <v>1</v>
      </c>
      <c r="D5" s="125">
        <v>1</v>
      </c>
      <c r="E5" s="76">
        <v>1</v>
      </c>
      <c r="F5" s="20">
        <f t="shared" ref="F5:G33" si="0">B5-D5</f>
        <v>0</v>
      </c>
      <c r="G5" s="26">
        <f t="shared" si="0"/>
        <v>0</v>
      </c>
      <c r="H5" s="125"/>
      <c r="I5" s="76"/>
      <c r="J5" s="27">
        <f t="shared" ref="J5:K18" si="1">B5-H5</f>
        <v>1</v>
      </c>
      <c r="K5" s="28">
        <f t="shared" si="1"/>
        <v>1</v>
      </c>
      <c r="L5" s="161">
        <f t="shared" ref="L5:L55" si="2">IF(ISERROR(K5/I5),0,K5/I5)</f>
        <v>0</v>
      </c>
      <c r="M5" s="29">
        <f t="shared" ref="M5:M55" si="3">C5/$C$55</f>
        <v>7.4515648286140089E-4</v>
      </c>
      <c r="N5" s="162">
        <v>1</v>
      </c>
      <c r="P5" s="148" t="s">
        <v>25</v>
      </c>
      <c r="Q5" s="163">
        <v>19</v>
      </c>
      <c r="R5" s="163">
        <v>1081</v>
      </c>
      <c r="S5" s="164">
        <v>7</v>
      </c>
      <c r="T5" s="164">
        <v>14</v>
      </c>
      <c r="U5" s="163">
        <v>1</v>
      </c>
      <c r="V5" s="163">
        <v>1</v>
      </c>
      <c r="W5" s="164">
        <v>3</v>
      </c>
      <c r="X5" s="164">
        <v>28</v>
      </c>
      <c r="Y5" s="163">
        <v>5</v>
      </c>
      <c r="Z5" s="165">
        <v>212</v>
      </c>
      <c r="AA5" s="164">
        <v>2</v>
      </c>
      <c r="AB5" s="166">
        <v>4</v>
      </c>
      <c r="AC5" s="167">
        <f>Q5+S5+U5+W5+Y5+AA5</f>
        <v>37</v>
      </c>
      <c r="AD5" s="168">
        <f>R5+T5+V5+X5+Z5+AB5+2</f>
        <v>1342</v>
      </c>
      <c r="AE5" s="169">
        <v>654</v>
      </c>
      <c r="AF5" s="170">
        <v>688</v>
      </c>
    </row>
    <row r="6" spans="1:32" ht="15" thickBot="1" x14ac:dyDescent="0.2">
      <c r="A6" s="171" t="s">
        <v>135</v>
      </c>
      <c r="B6" s="126">
        <v>1</v>
      </c>
      <c r="C6" s="74">
        <v>2</v>
      </c>
      <c r="D6" s="126">
        <v>1</v>
      </c>
      <c r="E6" s="74">
        <v>2</v>
      </c>
      <c r="F6" s="21">
        <f t="shared" si="0"/>
        <v>0</v>
      </c>
      <c r="G6" s="30">
        <f t="shared" si="0"/>
        <v>0</v>
      </c>
      <c r="H6" s="126">
        <v>1</v>
      </c>
      <c r="I6" s="74">
        <v>2</v>
      </c>
      <c r="J6" s="21">
        <f t="shared" si="1"/>
        <v>0</v>
      </c>
      <c r="K6" s="31">
        <f t="shared" si="1"/>
        <v>0</v>
      </c>
      <c r="L6" s="161">
        <f t="shared" si="2"/>
        <v>0</v>
      </c>
      <c r="M6" s="32">
        <f t="shared" si="3"/>
        <v>1.4903129657228018E-3</v>
      </c>
      <c r="N6" s="162">
        <v>5</v>
      </c>
      <c r="P6" s="172" t="s">
        <v>19</v>
      </c>
      <c r="Q6" s="59">
        <f>Q5/AC5</f>
        <v>0.51351351351351349</v>
      </c>
      <c r="R6" s="59">
        <f>R5/AD5</f>
        <v>0.80551415797317438</v>
      </c>
      <c r="S6" s="60">
        <f>S5/AC5</f>
        <v>0.1891891891891892</v>
      </c>
      <c r="T6" s="60">
        <f>T5/AD5</f>
        <v>1.0432190760059613E-2</v>
      </c>
      <c r="U6" s="59">
        <f>U5/AC5</f>
        <v>2.7027027027027029E-2</v>
      </c>
      <c r="V6" s="59">
        <f>V5/AD5</f>
        <v>7.4515648286140089E-4</v>
      </c>
      <c r="W6" s="60">
        <f>W5/AC5</f>
        <v>8.1081081081081086E-2</v>
      </c>
      <c r="X6" s="60">
        <f>X5/AD5</f>
        <v>2.0864381520119227E-2</v>
      </c>
      <c r="Y6" s="59">
        <f>Y5/AC5</f>
        <v>0.13513513513513514</v>
      </c>
      <c r="Z6" s="59">
        <f>Z5/AD5</f>
        <v>0.15797317436661698</v>
      </c>
      <c r="AA6" s="60">
        <f>AA5/AC5</f>
        <v>5.4054054054054057E-2</v>
      </c>
      <c r="AB6" s="173">
        <f>AB5/AD5</f>
        <v>2.9806259314456036E-3</v>
      </c>
      <c r="AC6" s="174">
        <f>Q6+S6+U6+W6+Y6+AA6</f>
        <v>0.99999999999999989</v>
      </c>
      <c r="AD6" s="175">
        <f>R6+T6+V6+X6+Z6+AB6</f>
        <v>0.99850968703427734</v>
      </c>
      <c r="AE6" s="63">
        <f>AE5/AD5</f>
        <v>0.48733233979135621</v>
      </c>
      <c r="AF6" s="64">
        <f>AF5/AD5</f>
        <v>0.51266766020864385</v>
      </c>
    </row>
    <row r="7" spans="1:32" ht="14.25" x14ac:dyDescent="0.15">
      <c r="A7" s="176" t="s">
        <v>84</v>
      </c>
      <c r="B7" s="93">
        <v>3</v>
      </c>
      <c r="C7" s="73">
        <v>3</v>
      </c>
      <c r="D7" s="93">
        <v>3</v>
      </c>
      <c r="E7" s="73">
        <v>3</v>
      </c>
      <c r="F7" s="22">
        <f t="shared" si="0"/>
        <v>0</v>
      </c>
      <c r="G7" s="33">
        <f t="shared" si="0"/>
        <v>0</v>
      </c>
      <c r="H7" s="93">
        <v>3</v>
      </c>
      <c r="I7" s="73">
        <v>3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2.2354694485842027E-3</v>
      </c>
      <c r="N7" s="162">
        <v>6</v>
      </c>
      <c r="P7" s="127"/>
      <c r="Q7" s="177"/>
      <c r="R7" s="178" t="s">
        <v>136</v>
      </c>
    </row>
    <row r="8" spans="1:32" ht="14.25" x14ac:dyDescent="0.15">
      <c r="A8" s="179" t="s">
        <v>137</v>
      </c>
      <c r="B8" s="93">
        <v>2</v>
      </c>
      <c r="C8" s="73">
        <v>2</v>
      </c>
      <c r="D8" s="93">
        <v>2</v>
      </c>
      <c r="E8" s="73">
        <v>2</v>
      </c>
      <c r="F8" s="22">
        <f t="shared" si="0"/>
        <v>0</v>
      </c>
      <c r="G8" s="33">
        <f t="shared" si="0"/>
        <v>0</v>
      </c>
      <c r="H8" s="93">
        <v>2</v>
      </c>
      <c r="I8" s="73">
        <v>2</v>
      </c>
      <c r="J8" s="22">
        <f t="shared" si="1"/>
        <v>0</v>
      </c>
      <c r="K8" s="34">
        <f t="shared" si="1"/>
        <v>0</v>
      </c>
      <c r="L8" s="161">
        <f t="shared" si="2"/>
        <v>0</v>
      </c>
      <c r="M8" s="35">
        <f t="shared" si="3"/>
        <v>1.4903129657228018E-3</v>
      </c>
      <c r="N8" s="162">
        <v>2</v>
      </c>
      <c r="Q8" s="177"/>
      <c r="R8" s="178" t="s">
        <v>116</v>
      </c>
    </row>
    <row r="9" spans="1:32" ht="14.25" x14ac:dyDescent="0.15">
      <c r="A9" s="179" t="s">
        <v>138</v>
      </c>
      <c r="B9" s="93">
        <v>117</v>
      </c>
      <c r="C9" s="73">
        <v>204</v>
      </c>
      <c r="D9" s="93">
        <v>115</v>
      </c>
      <c r="E9" s="73">
        <v>201</v>
      </c>
      <c r="F9" s="22">
        <f t="shared" si="0"/>
        <v>2</v>
      </c>
      <c r="G9" s="33">
        <f t="shared" si="0"/>
        <v>3</v>
      </c>
      <c r="H9" s="93">
        <v>102</v>
      </c>
      <c r="I9" s="73">
        <v>187</v>
      </c>
      <c r="J9" s="22">
        <f t="shared" si="1"/>
        <v>15</v>
      </c>
      <c r="K9" s="34">
        <f t="shared" si="1"/>
        <v>17</v>
      </c>
      <c r="L9" s="161">
        <f t="shared" si="2"/>
        <v>9.0909090909090912E-2</v>
      </c>
      <c r="M9" s="35">
        <f t="shared" si="3"/>
        <v>0.15201192250372578</v>
      </c>
      <c r="N9" s="162">
        <v>5</v>
      </c>
      <c r="P9" s="127"/>
      <c r="Q9" s="177"/>
    </row>
    <row r="10" spans="1:32" ht="14.25" x14ac:dyDescent="0.15">
      <c r="A10" s="179" t="s">
        <v>139</v>
      </c>
      <c r="B10" s="22">
        <v>5</v>
      </c>
      <c r="C10" s="73">
        <v>5</v>
      </c>
      <c r="D10" s="22">
        <v>4</v>
      </c>
      <c r="E10" s="73">
        <v>4</v>
      </c>
      <c r="F10" s="22">
        <f t="shared" si="0"/>
        <v>1</v>
      </c>
      <c r="G10" s="33">
        <f t="shared" si="0"/>
        <v>1</v>
      </c>
      <c r="H10" s="22"/>
      <c r="I10" s="73"/>
      <c r="J10" s="22">
        <f t="shared" si="1"/>
        <v>5</v>
      </c>
      <c r="K10" s="34">
        <f t="shared" si="1"/>
        <v>5</v>
      </c>
      <c r="L10" s="161">
        <f t="shared" si="2"/>
        <v>0</v>
      </c>
      <c r="M10" s="35">
        <f t="shared" si="3"/>
        <v>3.7257824143070045E-3</v>
      </c>
      <c r="N10" s="162">
        <v>1</v>
      </c>
    </row>
    <row r="11" spans="1:32" ht="14.25" x14ac:dyDescent="0.15">
      <c r="A11" s="180" t="s">
        <v>140</v>
      </c>
      <c r="B11" s="93">
        <v>10</v>
      </c>
      <c r="C11" s="73">
        <v>22</v>
      </c>
      <c r="D11" s="93">
        <v>10</v>
      </c>
      <c r="E11" s="73">
        <v>22</v>
      </c>
      <c r="F11" s="22">
        <f t="shared" si="0"/>
        <v>0</v>
      </c>
      <c r="G11" s="33">
        <f t="shared" si="0"/>
        <v>0</v>
      </c>
      <c r="H11" s="93">
        <v>11</v>
      </c>
      <c r="I11" s="73">
        <v>21</v>
      </c>
      <c r="J11" s="22">
        <f t="shared" si="1"/>
        <v>-1</v>
      </c>
      <c r="K11" s="34">
        <f t="shared" si="1"/>
        <v>1</v>
      </c>
      <c r="L11" s="161">
        <f t="shared" si="2"/>
        <v>4.7619047619047616E-2</v>
      </c>
      <c r="M11" s="35">
        <f t="shared" si="3"/>
        <v>1.6393442622950821E-2</v>
      </c>
      <c r="N11" s="162">
        <v>1</v>
      </c>
    </row>
    <row r="12" spans="1:32" ht="14.25" x14ac:dyDescent="0.15">
      <c r="A12" s="179" t="s">
        <v>141</v>
      </c>
      <c r="B12" s="93">
        <v>1</v>
      </c>
      <c r="C12" s="73">
        <v>1</v>
      </c>
      <c r="D12" s="93">
        <v>1</v>
      </c>
      <c r="E12" s="73">
        <v>1</v>
      </c>
      <c r="F12" s="22">
        <f t="shared" si="0"/>
        <v>0</v>
      </c>
      <c r="G12" s="33">
        <f t="shared" si="0"/>
        <v>0</v>
      </c>
      <c r="H12" s="93"/>
      <c r="I12" s="73"/>
      <c r="J12" s="22">
        <f t="shared" si="1"/>
        <v>1</v>
      </c>
      <c r="K12" s="34">
        <f t="shared" si="1"/>
        <v>1</v>
      </c>
      <c r="L12" s="161">
        <f t="shared" si="2"/>
        <v>0</v>
      </c>
      <c r="M12" s="35">
        <f t="shared" si="3"/>
        <v>7.4515648286140089E-4</v>
      </c>
      <c r="N12" s="162">
        <v>1</v>
      </c>
    </row>
    <row r="13" spans="1:32" ht="14.25" x14ac:dyDescent="0.15">
      <c r="A13" s="179" t="s">
        <v>142</v>
      </c>
      <c r="B13" s="22">
        <v>2</v>
      </c>
      <c r="C13" s="73">
        <v>2</v>
      </c>
      <c r="D13" s="22">
        <v>1</v>
      </c>
      <c r="E13" s="73">
        <v>1</v>
      </c>
      <c r="F13" s="22">
        <f t="shared" si="0"/>
        <v>1</v>
      </c>
      <c r="G13" s="36">
        <f t="shared" si="0"/>
        <v>1</v>
      </c>
      <c r="H13" s="22">
        <v>1</v>
      </c>
      <c r="I13" s="73">
        <v>1</v>
      </c>
      <c r="J13" s="22">
        <f t="shared" si="1"/>
        <v>1</v>
      </c>
      <c r="K13" s="34">
        <f t="shared" si="1"/>
        <v>1</v>
      </c>
      <c r="L13" s="161">
        <f t="shared" si="2"/>
        <v>1</v>
      </c>
      <c r="M13" s="35">
        <f t="shared" si="3"/>
        <v>1.4903129657228018E-3</v>
      </c>
      <c r="N13" s="162">
        <v>4</v>
      </c>
    </row>
    <row r="14" spans="1:32" ht="14.25" x14ac:dyDescent="0.15">
      <c r="A14" s="179" t="s">
        <v>143</v>
      </c>
      <c r="B14" s="22">
        <v>1</v>
      </c>
      <c r="C14" s="73">
        <v>3</v>
      </c>
      <c r="D14" s="22">
        <v>1</v>
      </c>
      <c r="E14" s="73">
        <v>3</v>
      </c>
      <c r="F14" s="22">
        <f t="shared" si="0"/>
        <v>0</v>
      </c>
      <c r="G14" s="33">
        <f t="shared" si="0"/>
        <v>0</v>
      </c>
      <c r="H14" s="22">
        <v>1</v>
      </c>
      <c r="I14" s="73">
        <v>2</v>
      </c>
      <c r="J14" s="22">
        <f t="shared" si="1"/>
        <v>0</v>
      </c>
      <c r="K14" s="34">
        <f t="shared" si="1"/>
        <v>1</v>
      </c>
      <c r="L14" s="161">
        <f t="shared" si="2"/>
        <v>0.5</v>
      </c>
      <c r="M14" s="35">
        <f t="shared" si="3"/>
        <v>2.2354694485842027E-3</v>
      </c>
      <c r="N14" s="162">
        <v>1</v>
      </c>
    </row>
    <row r="15" spans="1:32" ht="14.25" x14ac:dyDescent="0.15">
      <c r="A15" s="179" t="s">
        <v>144</v>
      </c>
      <c r="B15" s="93">
        <v>195</v>
      </c>
      <c r="C15" s="73">
        <v>236</v>
      </c>
      <c r="D15" s="93">
        <v>193</v>
      </c>
      <c r="E15" s="73">
        <v>237</v>
      </c>
      <c r="F15" s="22">
        <f t="shared" si="0"/>
        <v>2</v>
      </c>
      <c r="G15" s="33">
        <f t="shared" si="0"/>
        <v>-1</v>
      </c>
      <c r="H15" s="93">
        <v>171</v>
      </c>
      <c r="I15" s="73">
        <v>215</v>
      </c>
      <c r="J15" s="22">
        <f t="shared" si="1"/>
        <v>24</v>
      </c>
      <c r="K15" s="34">
        <f t="shared" si="1"/>
        <v>21</v>
      </c>
      <c r="L15" s="161">
        <f t="shared" si="2"/>
        <v>9.7674418604651161E-2</v>
      </c>
      <c r="M15" s="35">
        <f t="shared" si="3"/>
        <v>0.17585692995529062</v>
      </c>
      <c r="N15" s="162">
        <v>1</v>
      </c>
    </row>
    <row r="16" spans="1:32" ht="14.25" x14ac:dyDescent="0.15">
      <c r="A16" s="179" t="s">
        <v>73</v>
      </c>
      <c r="B16" s="93">
        <v>120</v>
      </c>
      <c r="C16" s="73">
        <v>125</v>
      </c>
      <c r="D16" s="93">
        <v>120</v>
      </c>
      <c r="E16" s="73">
        <v>123</v>
      </c>
      <c r="F16" s="22">
        <f t="shared" si="0"/>
        <v>0</v>
      </c>
      <c r="G16" s="33">
        <f t="shared" si="0"/>
        <v>2</v>
      </c>
      <c r="H16" s="93">
        <v>128</v>
      </c>
      <c r="I16" s="73">
        <v>131</v>
      </c>
      <c r="J16" s="22">
        <f t="shared" si="1"/>
        <v>-8</v>
      </c>
      <c r="K16" s="34">
        <f t="shared" si="1"/>
        <v>-6</v>
      </c>
      <c r="L16" s="161">
        <f t="shared" si="2"/>
        <v>-4.5801526717557252E-2</v>
      </c>
      <c r="M16" s="35">
        <f t="shared" si="3"/>
        <v>9.3144560357675113E-2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7.4515648286140089E-4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1.4903129657228018E-3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ref="J20:K30" si="4">B20-H20</f>
        <v>-1</v>
      </c>
      <c r="K20" s="34">
        <f t="shared" si="4"/>
        <v>-1</v>
      </c>
      <c r="L20" s="161">
        <f t="shared" si="2"/>
        <v>-1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7.4515648286140089E-4</v>
      </c>
      <c r="N21" s="162">
        <v>3</v>
      </c>
    </row>
    <row r="22" spans="1:14" ht="14.25" x14ac:dyDescent="0.15">
      <c r="A22" s="179" t="s">
        <v>150</v>
      </c>
      <c r="B22" s="93">
        <v>8</v>
      </c>
      <c r="C22" s="73">
        <v>8</v>
      </c>
      <c r="D22" s="93">
        <v>8</v>
      </c>
      <c r="E22" s="73">
        <v>8</v>
      </c>
      <c r="F22" s="37">
        <f t="shared" si="0"/>
        <v>0</v>
      </c>
      <c r="G22" s="33">
        <f t="shared" si="0"/>
        <v>0</v>
      </c>
      <c r="H22" s="93">
        <v>6</v>
      </c>
      <c r="I22" s="73">
        <v>7</v>
      </c>
      <c r="J22" s="37">
        <f t="shared" si="4"/>
        <v>2</v>
      </c>
      <c r="K22" s="38">
        <f t="shared" si="4"/>
        <v>1</v>
      </c>
      <c r="L22" s="161">
        <f t="shared" si="2"/>
        <v>0.14285714285714285</v>
      </c>
      <c r="M22" s="39">
        <f t="shared" si="3"/>
        <v>5.9612518628912071E-3</v>
      </c>
      <c r="N22" s="162">
        <v>1</v>
      </c>
    </row>
    <row r="23" spans="1:14" ht="14.25" x14ac:dyDescent="0.15">
      <c r="A23" s="181" t="s">
        <v>151</v>
      </c>
      <c r="B23" s="22">
        <v>40</v>
      </c>
      <c r="C23" s="73">
        <v>40</v>
      </c>
      <c r="D23" s="22">
        <v>38</v>
      </c>
      <c r="E23" s="73">
        <v>38</v>
      </c>
      <c r="F23" s="37">
        <f t="shared" si="0"/>
        <v>2</v>
      </c>
      <c r="G23" s="40">
        <f t="shared" si="0"/>
        <v>2</v>
      </c>
      <c r="H23" s="22">
        <v>33</v>
      </c>
      <c r="I23" s="73">
        <v>33</v>
      </c>
      <c r="J23" s="37">
        <f t="shared" si="4"/>
        <v>7</v>
      </c>
      <c r="K23" s="38">
        <f t="shared" si="4"/>
        <v>7</v>
      </c>
      <c r="L23" s="161">
        <f t="shared" si="2"/>
        <v>0.21212121212121213</v>
      </c>
      <c r="M23" s="39">
        <f t="shared" si="3"/>
        <v>2.9806259314456036E-2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7.4515648286140089E-4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7.4515648286140089E-4</v>
      </c>
      <c r="N26" s="162">
        <v>4</v>
      </c>
    </row>
    <row r="27" spans="1:14" ht="14.25" x14ac:dyDescent="0.15">
      <c r="A27" s="179" t="s">
        <v>154</v>
      </c>
      <c r="B27" s="22">
        <v>7</v>
      </c>
      <c r="C27" s="73">
        <v>7</v>
      </c>
      <c r="D27" s="22">
        <v>7</v>
      </c>
      <c r="E27" s="73">
        <v>7</v>
      </c>
      <c r="F27" s="22">
        <f t="shared" si="0"/>
        <v>0</v>
      </c>
      <c r="G27" s="33">
        <f t="shared" si="0"/>
        <v>0</v>
      </c>
      <c r="H27" s="22">
        <v>7</v>
      </c>
      <c r="I27" s="73">
        <v>7</v>
      </c>
      <c r="J27" s="22">
        <f t="shared" si="4"/>
        <v>0</v>
      </c>
      <c r="K27" s="34">
        <f t="shared" si="4"/>
        <v>0</v>
      </c>
      <c r="L27" s="161">
        <f t="shared" si="2"/>
        <v>0</v>
      </c>
      <c r="M27" s="35">
        <f t="shared" si="3"/>
        <v>5.2160953800298067E-3</v>
      </c>
      <c r="N27" s="162">
        <v>1</v>
      </c>
    </row>
    <row r="28" spans="1:14" ht="14.25" x14ac:dyDescent="0.15">
      <c r="A28" s="179" t="s">
        <v>155</v>
      </c>
      <c r="B28" s="93">
        <v>109</v>
      </c>
      <c r="C28" s="109">
        <v>119</v>
      </c>
      <c r="D28" s="93">
        <v>111</v>
      </c>
      <c r="E28" s="109">
        <v>121</v>
      </c>
      <c r="F28" s="93">
        <f t="shared" si="0"/>
        <v>-2</v>
      </c>
      <c r="G28" s="105">
        <f t="shared" si="0"/>
        <v>-2</v>
      </c>
      <c r="H28" s="93">
        <v>111</v>
      </c>
      <c r="I28" s="109">
        <v>122</v>
      </c>
      <c r="J28" s="93">
        <f t="shared" si="4"/>
        <v>-2</v>
      </c>
      <c r="K28" s="106">
        <f t="shared" si="4"/>
        <v>-3</v>
      </c>
      <c r="L28" s="161">
        <f t="shared" si="2"/>
        <v>-2.4590163934426229E-2</v>
      </c>
      <c r="M28" s="108">
        <f t="shared" si="3"/>
        <v>8.867362146050671E-2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6</v>
      </c>
      <c r="I29" s="73">
        <v>6</v>
      </c>
      <c r="J29" s="22">
        <f t="shared" si="4"/>
        <v>-1</v>
      </c>
      <c r="K29" s="34">
        <f t="shared" si="4"/>
        <v>-1</v>
      </c>
      <c r="L29" s="161">
        <f t="shared" si="2"/>
        <v>-0.16666666666666666</v>
      </c>
      <c r="M29" s="35">
        <f t="shared" si="3"/>
        <v>3.7257824143070045E-3</v>
      </c>
      <c r="N29" s="162">
        <v>1</v>
      </c>
    </row>
    <row r="30" spans="1:14" ht="14.25" x14ac:dyDescent="0.15">
      <c r="A30" s="179" t="s">
        <v>157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/>
      <c r="I30" s="73"/>
      <c r="J30" s="22">
        <f t="shared" si="4"/>
        <v>0</v>
      </c>
      <c r="K30" s="34">
        <f t="shared" si="4"/>
        <v>0</v>
      </c>
      <c r="L30" s="161">
        <f t="shared" si="2"/>
        <v>0</v>
      </c>
      <c r="M30" s="35">
        <f t="shared" si="3"/>
        <v>0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4</v>
      </c>
      <c r="C32" s="73">
        <v>11</v>
      </c>
      <c r="D32" s="93">
        <v>4</v>
      </c>
      <c r="E32" s="73">
        <v>11</v>
      </c>
      <c r="F32" s="22">
        <f t="shared" si="0"/>
        <v>0</v>
      </c>
      <c r="G32" s="33">
        <f t="shared" si="0"/>
        <v>0</v>
      </c>
      <c r="H32" s="93">
        <v>2</v>
      </c>
      <c r="I32" s="73">
        <v>5</v>
      </c>
      <c r="J32" s="22">
        <f t="shared" ref="J32:K55" si="5">B32-H32</f>
        <v>2</v>
      </c>
      <c r="K32" s="34">
        <f t="shared" si="5"/>
        <v>6</v>
      </c>
      <c r="L32" s="161">
        <f t="shared" si="2"/>
        <v>1.2</v>
      </c>
      <c r="M32" s="35">
        <f t="shared" si="3"/>
        <v>8.1967213114754103E-3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2</v>
      </c>
      <c r="I33" s="73">
        <v>2</v>
      </c>
      <c r="J33" s="22">
        <f t="shared" si="5"/>
        <v>-1</v>
      </c>
      <c r="K33" s="34">
        <f t="shared" si="5"/>
        <v>-1</v>
      </c>
      <c r="L33" s="161">
        <f t="shared" si="2"/>
        <v>-0.5</v>
      </c>
      <c r="M33" s="35">
        <f t="shared" si="3"/>
        <v>7.4515648286140089E-4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20</v>
      </c>
      <c r="C35" s="73">
        <v>27</v>
      </c>
      <c r="D35" s="93">
        <v>20</v>
      </c>
      <c r="E35" s="73">
        <v>27</v>
      </c>
      <c r="F35" s="22">
        <f t="shared" si="6"/>
        <v>0</v>
      </c>
      <c r="G35" s="36">
        <f t="shared" si="6"/>
        <v>0</v>
      </c>
      <c r="H35" s="93">
        <v>18</v>
      </c>
      <c r="I35" s="73">
        <v>24</v>
      </c>
      <c r="J35" s="22">
        <f t="shared" si="5"/>
        <v>2</v>
      </c>
      <c r="K35" s="34">
        <f t="shared" si="5"/>
        <v>3</v>
      </c>
      <c r="L35" s="161">
        <f t="shared" si="2"/>
        <v>0.125</v>
      </c>
      <c r="M35" s="35">
        <f t="shared" si="3"/>
        <v>2.0119225037257823E-2</v>
      </c>
      <c r="N35" s="162">
        <v>1</v>
      </c>
    </row>
    <row r="36" spans="1:14" ht="14.25" x14ac:dyDescent="0.15">
      <c r="A36" s="179" t="s">
        <v>163</v>
      </c>
      <c r="B36" s="93"/>
      <c r="C36" s="73">
        <v>4</v>
      </c>
      <c r="D36" s="93"/>
      <c r="E36" s="73">
        <v>4</v>
      </c>
      <c r="F36" s="22">
        <f t="shared" si="6"/>
        <v>0</v>
      </c>
      <c r="G36" s="36">
        <f t="shared" si="6"/>
        <v>0</v>
      </c>
      <c r="H36" s="93"/>
      <c r="I36" s="73">
        <v>4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si="3"/>
        <v>2.9806259314456036E-3</v>
      </c>
      <c r="N36" s="162">
        <v>5</v>
      </c>
    </row>
    <row r="37" spans="1:14" ht="14.25" x14ac:dyDescent="0.15">
      <c r="A37" s="179" t="s">
        <v>164</v>
      </c>
      <c r="B37" s="22">
        <v>1</v>
      </c>
      <c r="C37" s="73">
        <v>1</v>
      </c>
      <c r="D37" s="22">
        <v>1</v>
      </c>
      <c r="E37" s="73">
        <v>1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0</v>
      </c>
      <c r="K37" s="34">
        <f t="shared" si="5"/>
        <v>0</v>
      </c>
      <c r="L37" s="161">
        <f t="shared" si="2"/>
        <v>0</v>
      </c>
      <c r="M37" s="35">
        <f t="shared" si="3"/>
        <v>7.4515648286140089E-4</v>
      </c>
      <c r="N37" s="162">
        <v>5</v>
      </c>
    </row>
    <row r="38" spans="1:14" ht="14.25" x14ac:dyDescent="0.15">
      <c r="A38" s="182" t="s">
        <v>165</v>
      </c>
      <c r="B38" s="93">
        <v>260</v>
      </c>
      <c r="C38" s="72">
        <v>309</v>
      </c>
      <c r="D38" s="93">
        <v>267</v>
      </c>
      <c r="E38" s="72">
        <v>315</v>
      </c>
      <c r="F38" s="22">
        <f t="shared" si="6"/>
        <v>-7</v>
      </c>
      <c r="G38" s="36">
        <f t="shared" si="6"/>
        <v>-6</v>
      </c>
      <c r="H38" s="93">
        <v>258</v>
      </c>
      <c r="I38" s="72">
        <v>307</v>
      </c>
      <c r="J38" s="22">
        <f t="shared" si="5"/>
        <v>2</v>
      </c>
      <c r="K38" s="34">
        <f t="shared" si="5"/>
        <v>2</v>
      </c>
      <c r="L38" s="161">
        <f t="shared" si="2"/>
        <v>6.5146579804560263E-3</v>
      </c>
      <c r="M38" s="35">
        <f t="shared" si="3"/>
        <v>0.23025335320417287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7.4515648286140089E-4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>
        <v>1</v>
      </c>
      <c r="C42" s="73">
        <v>1</v>
      </c>
      <c r="D42" s="22">
        <v>1</v>
      </c>
      <c r="E42" s="73">
        <v>1</v>
      </c>
      <c r="F42" s="22">
        <f t="shared" si="6"/>
        <v>0</v>
      </c>
      <c r="G42" s="36">
        <f t="shared" si="6"/>
        <v>0</v>
      </c>
      <c r="H42" s="22"/>
      <c r="I42" s="73"/>
      <c r="J42" s="22">
        <f t="shared" si="5"/>
        <v>1</v>
      </c>
      <c r="K42" s="34">
        <f t="shared" si="5"/>
        <v>1</v>
      </c>
      <c r="L42" s="161">
        <f t="shared" si="2"/>
        <v>0</v>
      </c>
      <c r="M42" s="35">
        <f t="shared" si="3"/>
        <v>7.4515648286140089E-4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7.4515648286140089E-4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23</v>
      </c>
      <c r="C46" s="72">
        <v>24</v>
      </c>
      <c r="D46" s="22">
        <v>23</v>
      </c>
      <c r="E46" s="72">
        <v>24</v>
      </c>
      <c r="F46" s="77">
        <f t="shared" si="6"/>
        <v>0</v>
      </c>
      <c r="G46" s="33">
        <f t="shared" si="6"/>
        <v>0</v>
      </c>
      <c r="H46" s="22">
        <v>21</v>
      </c>
      <c r="I46" s="72">
        <v>21</v>
      </c>
      <c r="J46" s="22">
        <f t="shared" si="5"/>
        <v>2</v>
      </c>
      <c r="K46" s="34">
        <f t="shared" si="5"/>
        <v>3</v>
      </c>
      <c r="L46" s="161">
        <f t="shared" si="2"/>
        <v>0.14285714285714285</v>
      </c>
      <c r="M46" s="35">
        <f t="shared" si="3"/>
        <v>1.7883755588673621E-2</v>
      </c>
      <c r="N46" s="162">
        <v>1</v>
      </c>
    </row>
    <row r="47" spans="1:14" ht="14.25" x14ac:dyDescent="0.15">
      <c r="A47" s="184" t="s">
        <v>173</v>
      </c>
      <c r="B47" s="22"/>
      <c r="C47" s="72"/>
      <c r="D47" s="22"/>
      <c r="E47" s="72"/>
      <c r="F47" s="79">
        <f t="shared" si="6"/>
        <v>0</v>
      </c>
      <c r="G47" s="30">
        <f t="shared" si="6"/>
        <v>0</v>
      </c>
      <c r="H47" s="22"/>
      <c r="I47" s="72"/>
      <c r="J47" s="22">
        <f t="shared" si="5"/>
        <v>0</v>
      </c>
      <c r="K47" s="34">
        <f t="shared" si="5"/>
        <v>0</v>
      </c>
      <c r="L47" s="161">
        <f t="shared" si="2"/>
        <v>0</v>
      </c>
      <c r="M47" s="35">
        <f t="shared" si="3"/>
        <v>0</v>
      </c>
      <c r="N47" s="162">
        <v>3</v>
      </c>
    </row>
    <row r="48" spans="1:14" ht="14.25" x14ac:dyDescent="0.15">
      <c r="A48" s="179" t="s">
        <v>174</v>
      </c>
      <c r="B48" s="22">
        <v>6</v>
      </c>
      <c r="C48" s="73">
        <v>6</v>
      </c>
      <c r="D48" s="22">
        <v>6</v>
      </c>
      <c r="E48" s="73">
        <v>6</v>
      </c>
      <c r="F48" s="77">
        <f t="shared" si="6"/>
        <v>0</v>
      </c>
      <c r="G48" s="33">
        <f t="shared" si="6"/>
        <v>0</v>
      </c>
      <c r="H48" s="22">
        <v>4</v>
      </c>
      <c r="I48" s="73">
        <v>4</v>
      </c>
      <c r="J48" s="21">
        <f t="shared" si="5"/>
        <v>2</v>
      </c>
      <c r="K48" s="34">
        <f t="shared" si="5"/>
        <v>2</v>
      </c>
      <c r="L48" s="161">
        <f t="shared" si="2"/>
        <v>0.5</v>
      </c>
      <c r="M48" s="35">
        <f t="shared" si="3"/>
        <v>4.4709388971684054E-3</v>
      </c>
      <c r="N48" s="162">
        <v>2</v>
      </c>
    </row>
    <row r="49" spans="1:14" ht="14.25" x14ac:dyDescent="0.15">
      <c r="A49" s="179" t="s">
        <v>175</v>
      </c>
      <c r="B49" s="22">
        <v>19</v>
      </c>
      <c r="C49" s="73">
        <v>25</v>
      </c>
      <c r="D49" s="22">
        <v>20</v>
      </c>
      <c r="E49" s="73">
        <v>26</v>
      </c>
      <c r="F49" s="77">
        <f t="shared" si="6"/>
        <v>-1</v>
      </c>
      <c r="G49" s="33">
        <f t="shared" si="6"/>
        <v>-1</v>
      </c>
      <c r="H49" s="185">
        <v>17</v>
      </c>
      <c r="I49" s="73">
        <v>23</v>
      </c>
      <c r="J49" s="21">
        <f t="shared" si="5"/>
        <v>2</v>
      </c>
      <c r="K49" s="34">
        <f t="shared" si="5"/>
        <v>2</v>
      </c>
      <c r="L49" s="161">
        <f t="shared" si="2"/>
        <v>8.6956521739130432E-2</v>
      </c>
      <c r="M49" s="35">
        <f t="shared" si="3"/>
        <v>1.8628912071535022E-2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>
        <v>1</v>
      </c>
      <c r="C51" s="73">
        <v>1</v>
      </c>
      <c r="D51" s="22">
        <v>1</v>
      </c>
      <c r="E51" s="73">
        <v>1</v>
      </c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7.4515648286140089E-4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7.4515648286140089E-4</v>
      </c>
      <c r="N52" s="162">
        <v>5</v>
      </c>
    </row>
    <row r="53" spans="1:14" ht="14.25" x14ac:dyDescent="0.15">
      <c r="A53" s="179" t="s">
        <v>178</v>
      </c>
      <c r="B53" s="22">
        <v>130</v>
      </c>
      <c r="C53" s="73">
        <v>136</v>
      </c>
      <c r="D53" s="22">
        <v>129</v>
      </c>
      <c r="E53" s="73">
        <v>135</v>
      </c>
      <c r="F53" s="77">
        <f t="shared" si="6"/>
        <v>1</v>
      </c>
      <c r="G53" s="33">
        <f t="shared" si="6"/>
        <v>1</v>
      </c>
      <c r="H53" s="186">
        <v>119</v>
      </c>
      <c r="I53" s="73">
        <v>125</v>
      </c>
      <c r="J53" s="21">
        <f t="shared" si="5"/>
        <v>11</v>
      </c>
      <c r="K53" s="34">
        <f t="shared" si="5"/>
        <v>11</v>
      </c>
      <c r="L53" s="161">
        <f t="shared" si="2"/>
        <v>8.7999999999999995E-2</v>
      </c>
      <c r="M53" s="35">
        <f t="shared" si="3"/>
        <v>0.10134128166915052</v>
      </c>
      <c r="N53" s="187">
        <v>1</v>
      </c>
    </row>
    <row r="54" spans="1:14" ht="15" thickBot="1" x14ac:dyDescent="0.2">
      <c r="A54" s="188" t="s">
        <v>88</v>
      </c>
      <c r="B54" s="42">
        <v>2</v>
      </c>
      <c r="C54" s="189">
        <v>2</v>
      </c>
      <c r="D54" s="42">
        <v>1</v>
      </c>
      <c r="E54" s="189">
        <v>1</v>
      </c>
      <c r="F54" s="77">
        <f t="shared" si="6"/>
        <v>1</v>
      </c>
      <c r="G54" s="33">
        <f t="shared" si="6"/>
        <v>1</v>
      </c>
      <c r="H54" s="190">
        <v>1</v>
      </c>
      <c r="I54" s="189">
        <v>2</v>
      </c>
      <c r="J54" s="42">
        <f t="shared" si="5"/>
        <v>1</v>
      </c>
      <c r="K54" s="38">
        <f t="shared" si="5"/>
        <v>0</v>
      </c>
      <c r="L54" s="191">
        <f t="shared" si="2"/>
        <v>0</v>
      </c>
      <c r="M54" s="39">
        <f t="shared" si="3"/>
        <v>1.4903129657228018E-3</v>
      </c>
      <c r="N54" s="192">
        <v>0</v>
      </c>
    </row>
    <row r="55" spans="1:14" ht="15" thickBot="1" x14ac:dyDescent="0.2">
      <c r="A55" s="193" t="s">
        <v>53</v>
      </c>
      <c r="B55" s="43">
        <f>SUM(B5:B54)</f>
        <v>1104</v>
      </c>
      <c r="C55" s="75">
        <f>SUM(C5:C54)</f>
        <v>1342</v>
      </c>
      <c r="D55" s="43">
        <f>SUM(D5:D54)</f>
        <v>1104</v>
      </c>
      <c r="E55" s="75">
        <f>SUM(E5:E54)</f>
        <v>1341</v>
      </c>
      <c r="F55" s="44">
        <f t="shared" si="6"/>
        <v>0</v>
      </c>
      <c r="G55" s="146">
        <f t="shared" si="6"/>
        <v>1</v>
      </c>
      <c r="H55" s="43">
        <f>SUM(H5:H54)</f>
        <v>1037</v>
      </c>
      <c r="I55" s="75">
        <f>SUM(I5:I54)</f>
        <v>1268</v>
      </c>
      <c r="J55" s="44">
        <f t="shared" si="5"/>
        <v>67</v>
      </c>
      <c r="K55" s="45">
        <f t="shared" si="5"/>
        <v>74</v>
      </c>
      <c r="L55" s="194">
        <f t="shared" si="2"/>
        <v>5.8359621451104099E-2</v>
      </c>
      <c r="M55" s="195">
        <f t="shared" si="3"/>
        <v>1</v>
      </c>
      <c r="N55" s="7"/>
    </row>
  </sheetData>
  <mergeCells count="15">
    <mergeCell ref="I2:M2"/>
    <mergeCell ref="B3:C3"/>
    <mergeCell ref="D3:E3"/>
    <mergeCell ref="F3:G3"/>
    <mergeCell ref="H3:I3"/>
    <mergeCell ref="J3:K3"/>
    <mergeCell ref="AA3:AB3"/>
    <mergeCell ref="AC3:AD3"/>
    <mergeCell ref="AE3:AF3"/>
    <mergeCell ref="P3:P4"/>
    <mergeCell ref="Q3:R3"/>
    <mergeCell ref="S3:T3"/>
    <mergeCell ref="U3:V3"/>
    <mergeCell ref="W3:X3"/>
    <mergeCell ref="Y3:Z3"/>
  </mergeCells>
  <phoneticPr fontId="15"/>
  <pageMargins left="0.7" right="0.7" top="0.75" bottom="0.75" header="0.3" footer="0.3"/>
  <pageSetup paperSize="9" scale="9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58"/>
  <sheetViews>
    <sheetView topLeftCell="A28" workbookViewId="0">
      <selection activeCell="U50" sqref="U50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62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6.875" customWidth="1"/>
    <col min="14" max="14" width="5.625" customWidth="1"/>
    <col min="15" max="15" width="3" customWidth="1"/>
    <col min="16" max="16" width="5.25" customWidth="1"/>
    <col min="17" max="28" width="5.375" customWidth="1"/>
    <col min="29" max="29" width="6.125" customWidth="1"/>
    <col min="30" max="32" width="5.375" customWidth="1"/>
  </cols>
  <sheetData>
    <row r="2" spans="1:32" ht="15" thickBot="1" x14ac:dyDescent="0.2">
      <c r="A2" s="127"/>
      <c r="B2" s="1"/>
      <c r="C2" s="1"/>
      <c r="D2" s="1"/>
      <c r="G2" s="1"/>
      <c r="I2" s="253" t="s">
        <v>131</v>
      </c>
      <c r="J2" s="253"/>
      <c r="K2" s="253"/>
      <c r="L2" s="253"/>
      <c r="M2" s="253"/>
    </row>
    <row r="3" spans="1:32" ht="14.25" x14ac:dyDescent="0.15">
      <c r="A3" s="149"/>
      <c r="B3" s="248">
        <v>44743</v>
      </c>
      <c r="C3" s="249"/>
      <c r="D3" s="248">
        <v>44713</v>
      </c>
      <c r="E3" s="249"/>
      <c r="F3" s="250" t="s">
        <v>3</v>
      </c>
      <c r="G3" s="251"/>
      <c r="H3" s="248">
        <v>44378</v>
      </c>
      <c r="I3" s="249"/>
      <c r="J3" s="250" t="s">
        <v>4</v>
      </c>
      <c r="K3" s="252"/>
      <c r="L3" s="65" t="s">
        <v>5</v>
      </c>
      <c r="M3" s="23" t="s">
        <v>6</v>
      </c>
      <c r="N3" s="8"/>
      <c r="P3" s="241" t="s">
        <v>114</v>
      </c>
      <c r="Q3" s="243" t="s">
        <v>8</v>
      </c>
      <c r="R3" s="243"/>
      <c r="S3" s="232" t="s">
        <v>9</v>
      </c>
      <c r="T3" s="233"/>
      <c r="U3" s="234" t="s">
        <v>10</v>
      </c>
      <c r="V3" s="235"/>
      <c r="W3" s="232" t="s">
        <v>11</v>
      </c>
      <c r="X3" s="233"/>
      <c r="Y3" s="236" t="s">
        <v>12</v>
      </c>
      <c r="Z3" s="233"/>
      <c r="AA3" s="232" t="s">
        <v>13</v>
      </c>
      <c r="AB3" s="237"/>
      <c r="AC3" s="238" t="s">
        <v>14</v>
      </c>
      <c r="AD3" s="239"/>
      <c r="AE3" s="230" t="s">
        <v>15</v>
      </c>
      <c r="AF3" s="231"/>
    </row>
    <row r="4" spans="1:32" ht="15" thickBot="1" x14ac:dyDescent="0.2">
      <c r="A4" s="150" t="s">
        <v>6</v>
      </c>
      <c r="B4" s="19" t="s">
        <v>16</v>
      </c>
      <c r="C4" s="91" t="s">
        <v>17</v>
      </c>
      <c r="D4" s="19" t="s">
        <v>16</v>
      </c>
      <c r="E4" s="91" t="s">
        <v>17</v>
      </c>
      <c r="F4" s="24" t="s">
        <v>16</v>
      </c>
      <c r="G4" s="89" t="s">
        <v>17</v>
      </c>
      <c r="H4" s="24" t="s">
        <v>16</v>
      </c>
      <c r="I4" s="151" t="s">
        <v>17</v>
      </c>
      <c r="J4" s="24" t="s">
        <v>16</v>
      </c>
      <c r="K4" s="90" t="s">
        <v>17</v>
      </c>
      <c r="L4" s="66" t="s">
        <v>18</v>
      </c>
      <c r="M4" s="25" t="s">
        <v>19</v>
      </c>
      <c r="N4" s="152" t="s">
        <v>2</v>
      </c>
      <c r="P4" s="242"/>
      <c r="Q4" s="52" t="s">
        <v>21</v>
      </c>
      <c r="R4" s="153" t="s">
        <v>17</v>
      </c>
      <c r="S4" s="53" t="s">
        <v>21</v>
      </c>
      <c r="T4" s="154" t="s">
        <v>17</v>
      </c>
      <c r="U4" s="52" t="s">
        <v>21</v>
      </c>
      <c r="V4" s="153" t="s">
        <v>17</v>
      </c>
      <c r="W4" s="53" t="s">
        <v>21</v>
      </c>
      <c r="X4" s="154" t="s">
        <v>17</v>
      </c>
      <c r="Y4" s="52" t="s">
        <v>21</v>
      </c>
      <c r="Z4" s="153" t="s">
        <v>17</v>
      </c>
      <c r="AA4" s="53" t="s">
        <v>21</v>
      </c>
      <c r="AB4" s="155" t="s">
        <v>17</v>
      </c>
      <c r="AC4" s="156" t="s">
        <v>21</v>
      </c>
      <c r="AD4" s="157" t="s">
        <v>17</v>
      </c>
      <c r="AE4" s="158" t="s">
        <v>22</v>
      </c>
      <c r="AF4" s="159" t="s">
        <v>23</v>
      </c>
    </row>
    <row r="5" spans="1:32" ht="14.25" x14ac:dyDescent="0.15">
      <c r="A5" s="160" t="s">
        <v>134</v>
      </c>
      <c r="B5" s="125">
        <v>1</v>
      </c>
      <c r="C5" s="76">
        <v>1</v>
      </c>
      <c r="D5" s="125">
        <v>1</v>
      </c>
      <c r="E5" s="76">
        <v>1</v>
      </c>
      <c r="F5" s="20">
        <f t="shared" ref="F5:G34" si="0">B5-D5</f>
        <v>0</v>
      </c>
      <c r="G5" s="26">
        <f t="shared" si="0"/>
        <v>0</v>
      </c>
      <c r="H5" s="125"/>
      <c r="I5" s="76"/>
      <c r="J5" s="27">
        <f t="shared" ref="J5:K18" si="1">B5-H5</f>
        <v>1</v>
      </c>
      <c r="K5" s="28">
        <f t="shared" si="1"/>
        <v>1</v>
      </c>
      <c r="L5" s="161">
        <f t="shared" ref="L5:L56" si="2">IF(ISERROR(K5/I5),0,K5/I5)</f>
        <v>0</v>
      </c>
      <c r="M5" s="29">
        <f t="shared" ref="M5:M56" si="3">C5/$C$56</f>
        <v>7.4571215510812821E-4</v>
      </c>
      <c r="N5" s="162">
        <v>1</v>
      </c>
      <c r="P5" s="148" t="s">
        <v>25</v>
      </c>
      <c r="Q5" s="163">
        <v>19</v>
      </c>
      <c r="R5" s="163">
        <v>1084</v>
      </c>
      <c r="S5" s="164">
        <v>7</v>
      </c>
      <c r="T5" s="164">
        <v>14</v>
      </c>
      <c r="U5" s="163">
        <v>1</v>
      </c>
      <c r="V5" s="163">
        <v>1</v>
      </c>
      <c r="W5" s="164">
        <v>3</v>
      </c>
      <c r="X5" s="164">
        <v>28</v>
      </c>
      <c r="Y5" s="163">
        <v>5</v>
      </c>
      <c r="Z5" s="165">
        <v>209</v>
      </c>
      <c r="AA5" s="164">
        <v>2</v>
      </c>
      <c r="AB5" s="166">
        <v>4</v>
      </c>
      <c r="AC5" s="167">
        <f>Q5+S5+U5+W5+Y5+AA5</f>
        <v>37</v>
      </c>
      <c r="AD5" s="168">
        <f>R5+T5+V5+X5+Z5+AB5+C55</f>
        <v>1341</v>
      </c>
      <c r="AE5" s="169">
        <v>653</v>
      </c>
      <c r="AF5" s="170">
        <v>688</v>
      </c>
    </row>
    <row r="6" spans="1:32" ht="15" thickBot="1" x14ac:dyDescent="0.2">
      <c r="A6" s="171" t="s">
        <v>135</v>
      </c>
      <c r="B6" s="126">
        <v>1</v>
      </c>
      <c r="C6" s="74">
        <v>2</v>
      </c>
      <c r="D6" s="126">
        <v>1</v>
      </c>
      <c r="E6" s="74">
        <v>2</v>
      </c>
      <c r="F6" s="21">
        <f t="shared" si="0"/>
        <v>0</v>
      </c>
      <c r="G6" s="30">
        <f t="shared" si="0"/>
        <v>0</v>
      </c>
      <c r="H6" s="126">
        <v>1</v>
      </c>
      <c r="I6" s="74">
        <v>2</v>
      </c>
      <c r="J6" s="21">
        <f t="shared" si="1"/>
        <v>0</v>
      </c>
      <c r="K6" s="31">
        <f t="shared" si="1"/>
        <v>0</v>
      </c>
      <c r="L6" s="161">
        <f t="shared" si="2"/>
        <v>0</v>
      </c>
      <c r="M6" s="32">
        <f t="shared" si="3"/>
        <v>1.4914243102162564E-3</v>
      </c>
      <c r="N6" s="162">
        <v>5</v>
      </c>
      <c r="P6" s="172" t="s">
        <v>19</v>
      </c>
      <c r="Q6" s="59">
        <f>Q5/AC5</f>
        <v>0.51351351351351349</v>
      </c>
      <c r="R6" s="59">
        <f>R5/AD5</f>
        <v>0.80835197613721099</v>
      </c>
      <c r="S6" s="60">
        <f>S5/AC5</f>
        <v>0.1891891891891892</v>
      </c>
      <c r="T6" s="60">
        <f>T5/AD5</f>
        <v>1.0439970171513796E-2</v>
      </c>
      <c r="U6" s="59">
        <f>U5/AC5</f>
        <v>2.7027027027027029E-2</v>
      </c>
      <c r="V6" s="59">
        <f>V5/AD5</f>
        <v>7.4571215510812821E-4</v>
      </c>
      <c r="W6" s="60">
        <f>W5/AC5</f>
        <v>8.1081081081081086E-2</v>
      </c>
      <c r="X6" s="60">
        <f>X5/AD5</f>
        <v>2.0879940343027592E-2</v>
      </c>
      <c r="Y6" s="59">
        <f>Y5/AC5</f>
        <v>0.13513513513513514</v>
      </c>
      <c r="Z6" s="59">
        <f>Z5/AD5</f>
        <v>0.15585384041759881</v>
      </c>
      <c r="AA6" s="60">
        <f>AA5/AC5</f>
        <v>5.4054054054054057E-2</v>
      </c>
      <c r="AB6" s="173">
        <f>AB5/AD5</f>
        <v>2.9828486204325128E-3</v>
      </c>
      <c r="AC6" s="174">
        <f>Q6+S6+U6+W6+Y6+AA6</f>
        <v>0.99999999999999989</v>
      </c>
      <c r="AD6" s="175">
        <f>R6+T6+V6+X6+Z6+AB6</f>
        <v>0.9992542878448919</v>
      </c>
      <c r="AE6" s="63">
        <f>AE5/AD5</f>
        <v>0.48695003728560776</v>
      </c>
      <c r="AF6" s="64">
        <f>AF5/AD5</f>
        <v>0.51304996271439229</v>
      </c>
    </row>
    <row r="7" spans="1:32" ht="14.25" x14ac:dyDescent="0.15">
      <c r="A7" s="176" t="s">
        <v>84</v>
      </c>
      <c r="B7" s="93">
        <v>3</v>
      </c>
      <c r="C7" s="73">
        <v>3</v>
      </c>
      <c r="D7" s="93">
        <v>3</v>
      </c>
      <c r="E7" s="73">
        <v>3</v>
      </c>
      <c r="F7" s="22">
        <f t="shared" si="0"/>
        <v>0</v>
      </c>
      <c r="G7" s="33">
        <f t="shared" si="0"/>
        <v>0</v>
      </c>
      <c r="H7" s="93">
        <v>3</v>
      </c>
      <c r="I7" s="73">
        <v>3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2.2371364653243847E-3</v>
      </c>
      <c r="N7" s="162">
        <v>6</v>
      </c>
      <c r="P7" s="127"/>
      <c r="Q7" s="177"/>
      <c r="R7" s="178" t="s">
        <v>180</v>
      </c>
    </row>
    <row r="8" spans="1:32" ht="14.25" x14ac:dyDescent="0.15">
      <c r="A8" s="179" t="s">
        <v>137</v>
      </c>
      <c r="B8" s="93">
        <v>2</v>
      </c>
      <c r="C8" s="73">
        <v>2</v>
      </c>
      <c r="D8" s="93">
        <v>2</v>
      </c>
      <c r="E8" s="73">
        <v>2</v>
      </c>
      <c r="F8" s="22">
        <f t="shared" si="0"/>
        <v>0</v>
      </c>
      <c r="G8" s="33">
        <f t="shared" si="0"/>
        <v>0</v>
      </c>
      <c r="H8" s="93">
        <v>2</v>
      </c>
      <c r="I8" s="73">
        <v>2</v>
      </c>
      <c r="J8" s="22">
        <f t="shared" si="1"/>
        <v>0</v>
      </c>
      <c r="K8" s="34">
        <f t="shared" si="1"/>
        <v>0</v>
      </c>
      <c r="L8" s="161">
        <f t="shared" si="2"/>
        <v>0</v>
      </c>
      <c r="M8" s="35">
        <f t="shared" si="3"/>
        <v>1.4914243102162564E-3</v>
      </c>
      <c r="N8" s="162">
        <v>2</v>
      </c>
      <c r="Q8" s="177"/>
      <c r="R8" s="178" t="s">
        <v>116</v>
      </c>
    </row>
    <row r="9" spans="1:32" ht="14.25" x14ac:dyDescent="0.15">
      <c r="A9" s="179" t="s">
        <v>138</v>
      </c>
      <c r="B9" s="93">
        <v>115</v>
      </c>
      <c r="C9" s="73">
        <v>201</v>
      </c>
      <c r="D9" s="93">
        <v>108</v>
      </c>
      <c r="E9" s="73">
        <v>191</v>
      </c>
      <c r="F9" s="22">
        <f t="shared" si="0"/>
        <v>7</v>
      </c>
      <c r="G9" s="33">
        <f t="shared" si="0"/>
        <v>10</v>
      </c>
      <c r="H9" s="93">
        <v>102</v>
      </c>
      <c r="I9" s="73">
        <v>188</v>
      </c>
      <c r="J9" s="22">
        <f t="shared" si="1"/>
        <v>13</v>
      </c>
      <c r="K9" s="34">
        <f t="shared" si="1"/>
        <v>13</v>
      </c>
      <c r="L9" s="161">
        <f t="shared" si="2"/>
        <v>6.9148936170212769E-2</v>
      </c>
      <c r="M9" s="35">
        <f t="shared" si="3"/>
        <v>0.14988814317673377</v>
      </c>
      <c r="N9" s="162">
        <v>5</v>
      </c>
      <c r="P9" s="127"/>
      <c r="Q9" s="177"/>
    </row>
    <row r="10" spans="1:32" ht="14.25" x14ac:dyDescent="0.15">
      <c r="A10" s="179" t="s">
        <v>139</v>
      </c>
      <c r="B10" s="22">
        <v>4</v>
      </c>
      <c r="C10" s="73">
        <v>4</v>
      </c>
      <c r="D10" s="22">
        <v>4</v>
      </c>
      <c r="E10" s="73">
        <v>4</v>
      </c>
      <c r="F10" s="22">
        <f t="shared" si="0"/>
        <v>0</v>
      </c>
      <c r="G10" s="33">
        <f t="shared" si="0"/>
        <v>0</v>
      </c>
      <c r="H10" s="22"/>
      <c r="I10" s="73"/>
      <c r="J10" s="22">
        <f t="shared" si="1"/>
        <v>4</v>
      </c>
      <c r="K10" s="34">
        <f t="shared" si="1"/>
        <v>4</v>
      </c>
      <c r="L10" s="161">
        <f t="shared" si="2"/>
        <v>0</v>
      </c>
      <c r="M10" s="35">
        <f t="shared" si="3"/>
        <v>2.9828486204325128E-3</v>
      </c>
      <c r="N10" s="162">
        <v>1</v>
      </c>
    </row>
    <row r="11" spans="1:32" ht="14.25" x14ac:dyDescent="0.15">
      <c r="A11" s="180" t="s">
        <v>140</v>
      </c>
      <c r="B11" s="93">
        <v>10</v>
      </c>
      <c r="C11" s="73">
        <v>22</v>
      </c>
      <c r="D11" s="93">
        <v>10</v>
      </c>
      <c r="E11" s="73">
        <v>22</v>
      </c>
      <c r="F11" s="22">
        <f t="shared" si="0"/>
        <v>0</v>
      </c>
      <c r="G11" s="33">
        <f t="shared" si="0"/>
        <v>0</v>
      </c>
      <c r="H11" s="93">
        <v>11</v>
      </c>
      <c r="I11" s="73">
        <v>21</v>
      </c>
      <c r="J11" s="22">
        <f t="shared" si="1"/>
        <v>-1</v>
      </c>
      <c r="K11" s="34">
        <f t="shared" si="1"/>
        <v>1</v>
      </c>
      <c r="L11" s="161">
        <f t="shared" si="2"/>
        <v>4.7619047619047616E-2</v>
      </c>
      <c r="M11" s="35">
        <f t="shared" si="3"/>
        <v>1.6405667412378821E-2</v>
      </c>
      <c r="N11" s="162">
        <v>1</v>
      </c>
    </row>
    <row r="12" spans="1:32" ht="14.25" x14ac:dyDescent="0.15">
      <c r="A12" s="179" t="s">
        <v>141</v>
      </c>
      <c r="B12" s="93">
        <v>1</v>
      </c>
      <c r="C12" s="73">
        <v>1</v>
      </c>
      <c r="D12" s="93">
        <v>1</v>
      </c>
      <c r="E12" s="73">
        <v>1</v>
      </c>
      <c r="F12" s="22">
        <f t="shared" si="0"/>
        <v>0</v>
      </c>
      <c r="G12" s="33">
        <f t="shared" si="0"/>
        <v>0</v>
      </c>
      <c r="H12" s="93"/>
      <c r="I12" s="73"/>
      <c r="J12" s="22">
        <f t="shared" si="1"/>
        <v>1</v>
      </c>
      <c r="K12" s="34">
        <f t="shared" si="1"/>
        <v>1</v>
      </c>
      <c r="L12" s="161">
        <f t="shared" si="2"/>
        <v>0</v>
      </c>
      <c r="M12" s="35">
        <f t="shared" si="3"/>
        <v>7.4571215510812821E-4</v>
      </c>
      <c r="N12" s="162">
        <v>1</v>
      </c>
    </row>
    <row r="13" spans="1:32" ht="14.25" x14ac:dyDescent="0.15">
      <c r="A13" s="179" t="s">
        <v>142</v>
      </c>
      <c r="B13" s="22">
        <v>1</v>
      </c>
      <c r="C13" s="73">
        <v>1</v>
      </c>
      <c r="D13" s="22">
        <v>1</v>
      </c>
      <c r="E13" s="73">
        <v>1</v>
      </c>
      <c r="F13" s="22">
        <f t="shared" si="0"/>
        <v>0</v>
      </c>
      <c r="G13" s="36">
        <f t="shared" si="0"/>
        <v>0</v>
      </c>
      <c r="H13" s="22">
        <v>1</v>
      </c>
      <c r="I13" s="73">
        <v>1</v>
      </c>
      <c r="J13" s="22">
        <f t="shared" si="1"/>
        <v>0</v>
      </c>
      <c r="K13" s="34">
        <f t="shared" si="1"/>
        <v>0</v>
      </c>
      <c r="L13" s="161">
        <f t="shared" si="2"/>
        <v>0</v>
      </c>
      <c r="M13" s="35">
        <f t="shared" si="3"/>
        <v>7.4571215510812821E-4</v>
      </c>
      <c r="N13" s="162">
        <v>4</v>
      </c>
    </row>
    <row r="14" spans="1:32" ht="14.25" x14ac:dyDescent="0.15">
      <c r="A14" s="179" t="s">
        <v>143</v>
      </c>
      <c r="B14" s="22">
        <v>1</v>
      </c>
      <c r="C14" s="73">
        <v>3</v>
      </c>
      <c r="D14" s="22">
        <v>2</v>
      </c>
      <c r="E14" s="73">
        <v>4</v>
      </c>
      <c r="F14" s="22">
        <f t="shared" si="0"/>
        <v>-1</v>
      </c>
      <c r="G14" s="33">
        <f t="shared" si="0"/>
        <v>-1</v>
      </c>
      <c r="H14" s="22">
        <v>1</v>
      </c>
      <c r="I14" s="73">
        <v>2</v>
      </c>
      <c r="J14" s="22">
        <f t="shared" si="1"/>
        <v>0</v>
      </c>
      <c r="K14" s="34">
        <f t="shared" si="1"/>
        <v>1</v>
      </c>
      <c r="L14" s="161">
        <f t="shared" si="2"/>
        <v>0.5</v>
      </c>
      <c r="M14" s="35">
        <f t="shared" si="3"/>
        <v>2.2371364653243847E-3</v>
      </c>
      <c r="N14" s="162">
        <v>1</v>
      </c>
    </row>
    <row r="15" spans="1:32" ht="14.25" x14ac:dyDescent="0.15">
      <c r="A15" s="179" t="s">
        <v>144</v>
      </c>
      <c r="B15" s="93">
        <v>193</v>
      </c>
      <c r="C15" s="73">
        <v>237</v>
      </c>
      <c r="D15" s="93">
        <v>187</v>
      </c>
      <c r="E15" s="73">
        <v>230</v>
      </c>
      <c r="F15" s="22">
        <f t="shared" si="0"/>
        <v>6</v>
      </c>
      <c r="G15" s="33">
        <f t="shared" si="0"/>
        <v>7</v>
      </c>
      <c r="H15" s="93">
        <v>180</v>
      </c>
      <c r="I15" s="73">
        <v>224</v>
      </c>
      <c r="J15" s="22">
        <f t="shared" si="1"/>
        <v>13</v>
      </c>
      <c r="K15" s="34">
        <f t="shared" si="1"/>
        <v>13</v>
      </c>
      <c r="L15" s="161">
        <f t="shared" si="2"/>
        <v>5.8035714285714288E-2</v>
      </c>
      <c r="M15" s="35">
        <f t="shared" si="3"/>
        <v>0.1767337807606264</v>
      </c>
      <c r="N15" s="162">
        <v>1</v>
      </c>
    </row>
    <row r="16" spans="1:32" ht="14.25" x14ac:dyDescent="0.15">
      <c r="A16" s="179" t="s">
        <v>73</v>
      </c>
      <c r="B16" s="93">
        <v>120</v>
      </c>
      <c r="C16" s="73">
        <v>123</v>
      </c>
      <c r="D16" s="93">
        <v>122</v>
      </c>
      <c r="E16" s="73">
        <v>126</v>
      </c>
      <c r="F16" s="22">
        <f t="shared" si="0"/>
        <v>-2</v>
      </c>
      <c r="G16" s="33">
        <f t="shared" si="0"/>
        <v>-3</v>
      </c>
      <c r="H16" s="93">
        <v>128</v>
      </c>
      <c r="I16" s="73">
        <v>131</v>
      </c>
      <c r="J16" s="22">
        <f t="shared" si="1"/>
        <v>-8</v>
      </c>
      <c r="K16" s="34">
        <f t="shared" si="1"/>
        <v>-8</v>
      </c>
      <c r="L16" s="161">
        <f t="shared" si="2"/>
        <v>-6.1068702290076333E-2</v>
      </c>
      <c r="M16" s="35">
        <f t="shared" si="3"/>
        <v>9.1722595078299773E-2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7.4571215510812821E-4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1.4914243102162564E-3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ref="J20:K31" si="4">B20-H20</f>
        <v>-1</v>
      </c>
      <c r="K20" s="34">
        <f t="shared" si="4"/>
        <v>-1</v>
      </c>
      <c r="L20" s="161">
        <f t="shared" si="2"/>
        <v>-1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7.4571215510812821E-4</v>
      </c>
      <c r="N21" s="162">
        <v>3</v>
      </c>
    </row>
    <row r="22" spans="1:14" ht="14.25" x14ac:dyDescent="0.15">
      <c r="A22" s="179" t="s">
        <v>150</v>
      </c>
      <c r="B22" s="93">
        <v>8</v>
      </c>
      <c r="C22" s="73">
        <v>8</v>
      </c>
      <c r="D22" s="93">
        <v>8</v>
      </c>
      <c r="E22" s="73">
        <v>8</v>
      </c>
      <c r="F22" s="37">
        <f t="shared" si="0"/>
        <v>0</v>
      </c>
      <c r="G22" s="33">
        <f t="shared" si="0"/>
        <v>0</v>
      </c>
      <c r="H22" s="93">
        <v>6</v>
      </c>
      <c r="I22" s="73">
        <v>7</v>
      </c>
      <c r="J22" s="37">
        <f t="shared" si="4"/>
        <v>2</v>
      </c>
      <c r="K22" s="38">
        <f t="shared" si="4"/>
        <v>1</v>
      </c>
      <c r="L22" s="161">
        <f t="shared" si="2"/>
        <v>0.14285714285714285</v>
      </c>
      <c r="M22" s="39">
        <f t="shared" si="3"/>
        <v>5.9656972408650257E-3</v>
      </c>
      <c r="N22" s="162">
        <v>1</v>
      </c>
    </row>
    <row r="23" spans="1:14" ht="14.25" x14ac:dyDescent="0.15">
      <c r="A23" s="181" t="s">
        <v>151</v>
      </c>
      <c r="B23" s="22">
        <v>38</v>
      </c>
      <c r="C23" s="73">
        <v>38</v>
      </c>
      <c r="D23" s="22">
        <v>30</v>
      </c>
      <c r="E23" s="73">
        <v>30</v>
      </c>
      <c r="F23" s="37">
        <f t="shared" si="0"/>
        <v>8</v>
      </c>
      <c r="G23" s="40">
        <f t="shared" si="0"/>
        <v>8</v>
      </c>
      <c r="H23" s="22">
        <v>34</v>
      </c>
      <c r="I23" s="73">
        <v>34</v>
      </c>
      <c r="J23" s="37">
        <f t="shared" si="4"/>
        <v>4</v>
      </c>
      <c r="K23" s="38">
        <f t="shared" si="4"/>
        <v>4</v>
      </c>
      <c r="L23" s="161">
        <f t="shared" si="2"/>
        <v>0.11764705882352941</v>
      </c>
      <c r="M23" s="39">
        <f t="shared" si="3"/>
        <v>2.8337061894108874E-2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7.4571215510812821E-4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7.4571215510812821E-4</v>
      </c>
      <c r="N26" s="162">
        <v>4</v>
      </c>
    </row>
    <row r="27" spans="1:14" ht="14.25" x14ac:dyDescent="0.15">
      <c r="A27" s="179" t="s">
        <v>154</v>
      </c>
      <c r="B27" s="22">
        <v>7</v>
      </c>
      <c r="C27" s="73">
        <v>7</v>
      </c>
      <c r="D27" s="22">
        <v>7</v>
      </c>
      <c r="E27" s="73">
        <v>7</v>
      </c>
      <c r="F27" s="22">
        <f t="shared" si="0"/>
        <v>0</v>
      </c>
      <c r="G27" s="33">
        <f t="shared" si="0"/>
        <v>0</v>
      </c>
      <c r="H27" s="22">
        <v>7</v>
      </c>
      <c r="I27" s="73">
        <v>7</v>
      </c>
      <c r="J27" s="22">
        <f t="shared" si="4"/>
        <v>0</v>
      </c>
      <c r="K27" s="34">
        <f t="shared" si="4"/>
        <v>0</v>
      </c>
      <c r="L27" s="161">
        <f t="shared" si="2"/>
        <v>0</v>
      </c>
      <c r="M27" s="35">
        <f t="shared" si="3"/>
        <v>5.219985085756898E-3</v>
      </c>
      <c r="N27" s="162">
        <v>1</v>
      </c>
    </row>
    <row r="28" spans="1:14" ht="14.25" x14ac:dyDescent="0.15">
      <c r="A28" s="179" t="s">
        <v>155</v>
      </c>
      <c r="B28" s="93">
        <v>111</v>
      </c>
      <c r="C28" s="109">
        <v>121</v>
      </c>
      <c r="D28" s="93">
        <v>110</v>
      </c>
      <c r="E28" s="109">
        <v>120</v>
      </c>
      <c r="F28" s="93">
        <f t="shared" si="0"/>
        <v>1</v>
      </c>
      <c r="G28" s="105">
        <f t="shared" si="0"/>
        <v>1</v>
      </c>
      <c r="H28" s="93">
        <v>111</v>
      </c>
      <c r="I28" s="109">
        <v>122</v>
      </c>
      <c r="J28" s="93">
        <f t="shared" si="4"/>
        <v>0</v>
      </c>
      <c r="K28" s="106">
        <f t="shared" si="4"/>
        <v>-1</v>
      </c>
      <c r="L28" s="161">
        <f t="shared" si="2"/>
        <v>-8.1967213114754103E-3</v>
      </c>
      <c r="M28" s="108">
        <f t="shared" si="3"/>
        <v>9.0231170768083513E-2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6</v>
      </c>
      <c r="I29" s="73">
        <v>6</v>
      </c>
      <c r="J29" s="22">
        <f t="shared" si="4"/>
        <v>-1</v>
      </c>
      <c r="K29" s="34">
        <f t="shared" si="4"/>
        <v>-1</v>
      </c>
      <c r="L29" s="161">
        <f t="shared" si="2"/>
        <v>-0.16666666666666666</v>
      </c>
      <c r="M29" s="35">
        <f t="shared" si="3"/>
        <v>3.7285607755406414E-3</v>
      </c>
      <c r="N29" s="162">
        <v>1</v>
      </c>
    </row>
    <row r="30" spans="1:14" ht="14.25" x14ac:dyDescent="0.15">
      <c r="A30" s="179" t="s">
        <v>179</v>
      </c>
      <c r="B30" s="22"/>
      <c r="C30" s="73"/>
      <c r="D30" s="22"/>
      <c r="E30" s="73"/>
      <c r="F30" s="22"/>
      <c r="G30" s="33"/>
      <c r="H30" s="22">
        <v>1</v>
      </c>
      <c r="I30" s="73">
        <v>1</v>
      </c>
      <c r="J30" s="22">
        <f t="shared" si="4"/>
        <v>-1</v>
      </c>
      <c r="K30" s="34">
        <f t="shared" si="4"/>
        <v>-1</v>
      </c>
      <c r="L30" s="161">
        <f t="shared" si="2"/>
        <v>-1</v>
      </c>
      <c r="M30" s="35">
        <f t="shared" si="3"/>
        <v>0</v>
      </c>
      <c r="N30" s="162">
        <v>3</v>
      </c>
    </row>
    <row r="31" spans="1:14" ht="14.25" x14ac:dyDescent="0.15">
      <c r="A31" s="179" t="s">
        <v>157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22">
        <f t="shared" si="4"/>
        <v>0</v>
      </c>
      <c r="K31" s="34">
        <f t="shared" si="4"/>
        <v>0</v>
      </c>
      <c r="L31" s="161">
        <f t="shared" si="2"/>
        <v>0</v>
      </c>
      <c r="M31" s="35">
        <f t="shared" si="3"/>
        <v>0</v>
      </c>
      <c r="N31" s="162">
        <v>5</v>
      </c>
    </row>
    <row r="32" spans="1:14" ht="14.25" x14ac:dyDescent="0.15">
      <c r="A32" s="179" t="s">
        <v>158</v>
      </c>
      <c r="B32" s="22"/>
      <c r="C32" s="73"/>
      <c r="D32" s="22"/>
      <c r="E32" s="73"/>
      <c r="F32" s="22">
        <f t="shared" si="0"/>
        <v>0</v>
      </c>
      <c r="G32" s="33">
        <f t="shared" si="0"/>
        <v>0</v>
      </c>
      <c r="H32" s="22"/>
      <c r="I32" s="73"/>
      <c r="J32" s="37">
        <v>0</v>
      </c>
      <c r="K32" s="38">
        <v>0</v>
      </c>
      <c r="L32" s="161">
        <f t="shared" si="2"/>
        <v>0</v>
      </c>
      <c r="M32" s="39">
        <f t="shared" si="3"/>
        <v>0</v>
      </c>
      <c r="N32" s="162">
        <v>1</v>
      </c>
    </row>
    <row r="33" spans="1:14" ht="14.25" x14ac:dyDescent="0.15">
      <c r="A33" s="179" t="s">
        <v>159</v>
      </c>
      <c r="B33" s="93">
        <v>4</v>
      </c>
      <c r="C33" s="73">
        <v>11</v>
      </c>
      <c r="D33" s="93">
        <v>4</v>
      </c>
      <c r="E33" s="73">
        <v>11</v>
      </c>
      <c r="F33" s="22">
        <f t="shared" si="0"/>
        <v>0</v>
      </c>
      <c r="G33" s="33">
        <f t="shared" si="0"/>
        <v>0</v>
      </c>
      <c r="H33" s="93">
        <v>2</v>
      </c>
      <c r="I33" s="73">
        <v>5</v>
      </c>
      <c r="J33" s="22">
        <f t="shared" ref="J33:K56" si="5">B33-H33</f>
        <v>2</v>
      </c>
      <c r="K33" s="34">
        <f t="shared" si="5"/>
        <v>6</v>
      </c>
      <c r="L33" s="161">
        <f t="shared" si="2"/>
        <v>1.2</v>
      </c>
      <c r="M33" s="35">
        <f t="shared" si="3"/>
        <v>8.2028337061894104E-3</v>
      </c>
      <c r="N33" s="162">
        <v>1</v>
      </c>
    </row>
    <row r="34" spans="1:14" ht="14.25" x14ac:dyDescent="0.15">
      <c r="A34" s="180" t="s">
        <v>160</v>
      </c>
      <c r="B34" s="93">
        <v>1</v>
      </c>
      <c r="C34" s="73">
        <v>1</v>
      </c>
      <c r="D34" s="93">
        <v>1</v>
      </c>
      <c r="E34" s="73">
        <v>1</v>
      </c>
      <c r="F34" s="22">
        <f t="shared" si="0"/>
        <v>0</v>
      </c>
      <c r="G34" s="41">
        <f t="shared" si="0"/>
        <v>0</v>
      </c>
      <c r="H34" s="93">
        <v>2</v>
      </c>
      <c r="I34" s="73">
        <v>2</v>
      </c>
      <c r="J34" s="22">
        <f t="shared" si="5"/>
        <v>-1</v>
      </c>
      <c r="K34" s="34">
        <f t="shared" si="5"/>
        <v>-1</v>
      </c>
      <c r="L34" s="161">
        <f t="shared" si="2"/>
        <v>-0.5</v>
      </c>
      <c r="M34" s="35">
        <f t="shared" si="3"/>
        <v>7.4571215510812821E-4</v>
      </c>
      <c r="N34" s="162">
        <v>6</v>
      </c>
    </row>
    <row r="35" spans="1:14" ht="14.25" x14ac:dyDescent="0.15">
      <c r="A35" s="181" t="s">
        <v>161</v>
      </c>
      <c r="B35" s="93"/>
      <c r="C35" s="73"/>
      <c r="D35" s="93"/>
      <c r="E35" s="73"/>
      <c r="F35" s="22">
        <f t="shared" ref="F35:G56" si="6">B35-D35</f>
        <v>0</v>
      </c>
      <c r="G35" s="36">
        <f t="shared" si="6"/>
        <v>0</v>
      </c>
      <c r="H35" s="93"/>
      <c r="I35" s="73"/>
      <c r="J35" s="22">
        <f t="shared" si="5"/>
        <v>0</v>
      </c>
      <c r="K35" s="34">
        <f t="shared" si="5"/>
        <v>0</v>
      </c>
      <c r="L35" s="161">
        <f t="shared" si="2"/>
        <v>0</v>
      </c>
      <c r="M35" s="35">
        <f t="shared" si="3"/>
        <v>0</v>
      </c>
      <c r="N35" s="162">
        <v>5</v>
      </c>
    </row>
    <row r="36" spans="1:14" ht="14.25" x14ac:dyDescent="0.15">
      <c r="A36" s="179" t="s">
        <v>162</v>
      </c>
      <c r="B36" s="93">
        <v>20</v>
      </c>
      <c r="C36" s="73">
        <v>27</v>
      </c>
      <c r="D36" s="93">
        <v>18</v>
      </c>
      <c r="E36" s="73">
        <v>25</v>
      </c>
      <c r="F36" s="22">
        <f t="shared" si="6"/>
        <v>2</v>
      </c>
      <c r="G36" s="36">
        <f t="shared" si="6"/>
        <v>2</v>
      </c>
      <c r="H36" s="93">
        <v>18</v>
      </c>
      <c r="I36" s="73">
        <v>24</v>
      </c>
      <c r="J36" s="22">
        <f t="shared" si="5"/>
        <v>2</v>
      </c>
      <c r="K36" s="34">
        <f t="shared" si="5"/>
        <v>3</v>
      </c>
      <c r="L36" s="161">
        <f t="shared" si="2"/>
        <v>0.125</v>
      </c>
      <c r="M36" s="35">
        <f t="shared" si="3"/>
        <v>2.0134228187919462E-2</v>
      </c>
      <c r="N36" s="162">
        <v>1</v>
      </c>
    </row>
    <row r="37" spans="1:14" ht="14.25" x14ac:dyDescent="0.15">
      <c r="A37" s="179" t="s">
        <v>163</v>
      </c>
      <c r="B37" s="93"/>
      <c r="C37" s="73">
        <v>4</v>
      </c>
      <c r="D37" s="93"/>
      <c r="E37" s="73">
        <v>4</v>
      </c>
      <c r="F37" s="22">
        <f t="shared" si="6"/>
        <v>0</v>
      </c>
      <c r="G37" s="36">
        <f t="shared" si="6"/>
        <v>0</v>
      </c>
      <c r="H37" s="93"/>
      <c r="I37" s="73">
        <v>4</v>
      </c>
      <c r="J37" s="22">
        <f t="shared" si="5"/>
        <v>0</v>
      </c>
      <c r="K37" s="34">
        <f t="shared" si="5"/>
        <v>0</v>
      </c>
      <c r="L37" s="161">
        <f t="shared" si="2"/>
        <v>0</v>
      </c>
      <c r="M37" s="35">
        <f t="shared" si="3"/>
        <v>2.9828486204325128E-3</v>
      </c>
      <c r="N37" s="162">
        <v>5</v>
      </c>
    </row>
    <row r="38" spans="1:14" ht="14.25" x14ac:dyDescent="0.15">
      <c r="A38" s="179" t="s">
        <v>164</v>
      </c>
      <c r="B38" s="22">
        <v>1</v>
      </c>
      <c r="C38" s="73">
        <v>1</v>
      </c>
      <c r="D38" s="22">
        <v>1</v>
      </c>
      <c r="E38" s="73">
        <v>1</v>
      </c>
      <c r="F38" s="22">
        <f t="shared" si="6"/>
        <v>0</v>
      </c>
      <c r="G38" s="36">
        <f t="shared" si="6"/>
        <v>0</v>
      </c>
      <c r="H38" s="22">
        <v>1</v>
      </c>
      <c r="I38" s="73">
        <v>1</v>
      </c>
      <c r="J38" s="22">
        <f t="shared" si="5"/>
        <v>0</v>
      </c>
      <c r="K38" s="34">
        <f t="shared" si="5"/>
        <v>0</v>
      </c>
      <c r="L38" s="161">
        <f t="shared" si="2"/>
        <v>0</v>
      </c>
      <c r="M38" s="35">
        <f t="shared" si="3"/>
        <v>7.4571215510812821E-4</v>
      </c>
      <c r="N38" s="162">
        <v>5</v>
      </c>
    </row>
    <row r="39" spans="1:14" ht="14.25" x14ac:dyDescent="0.15">
      <c r="A39" s="182" t="s">
        <v>165</v>
      </c>
      <c r="B39" s="93">
        <v>267</v>
      </c>
      <c r="C39" s="72">
        <v>315</v>
      </c>
      <c r="D39" s="93">
        <v>257</v>
      </c>
      <c r="E39" s="72">
        <v>306</v>
      </c>
      <c r="F39" s="22">
        <f t="shared" si="6"/>
        <v>10</v>
      </c>
      <c r="G39" s="36">
        <f t="shared" si="6"/>
        <v>9</v>
      </c>
      <c r="H39" s="93">
        <v>249</v>
      </c>
      <c r="I39" s="72">
        <v>298</v>
      </c>
      <c r="J39" s="22">
        <f t="shared" si="5"/>
        <v>18</v>
      </c>
      <c r="K39" s="34">
        <f t="shared" si="5"/>
        <v>17</v>
      </c>
      <c r="L39" s="161">
        <f t="shared" si="2"/>
        <v>5.7046979865771813E-2</v>
      </c>
      <c r="M39" s="35">
        <f t="shared" si="3"/>
        <v>0.2348993288590604</v>
      </c>
      <c r="N39" s="162">
        <v>1</v>
      </c>
    </row>
    <row r="40" spans="1:14" ht="14.25" x14ac:dyDescent="0.15">
      <c r="A40" s="179" t="s">
        <v>166</v>
      </c>
      <c r="B40" s="22"/>
      <c r="C40" s="73"/>
      <c r="D40" s="22"/>
      <c r="E40" s="73"/>
      <c r="F40" s="22">
        <f t="shared" si="6"/>
        <v>0</v>
      </c>
      <c r="G40" s="36">
        <f t="shared" si="6"/>
        <v>0</v>
      </c>
      <c r="H40" s="22"/>
      <c r="I40" s="73"/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0</v>
      </c>
      <c r="N40" s="162">
        <v>2</v>
      </c>
    </row>
    <row r="41" spans="1:14" ht="14.25" x14ac:dyDescent="0.15">
      <c r="A41" s="183" t="s">
        <v>167</v>
      </c>
      <c r="B41" s="93">
        <v>1</v>
      </c>
      <c r="C41" s="73">
        <v>1</v>
      </c>
      <c r="D41" s="93">
        <v>1</v>
      </c>
      <c r="E41" s="73">
        <v>1</v>
      </c>
      <c r="F41" s="22">
        <f t="shared" si="6"/>
        <v>0</v>
      </c>
      <c r="G41" s="36">
        <f t="shared" si="6"/>
        <v>0</v>
      </c>
      <c r="H41" s="93">
        <v>1</v>
      </c>
      <c r="I41" s="73">
        <v>1</v>
      </c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7.4571215510812821E-4</v>
      </c>
      <c r="N41" s="162">
        <v>2</v>
      </c>
    </row>
    <row r="42" spans="1:14" ht="14.25" x14ac:dyDescent="0.15">
      <c r="A42" s="183" t="s">
        <v>168</v>
      </c>
      <c r="B42" s="93"/>
      <c r="C42" s="73"/>
      <c r="D42" s="93"/>
      <c r="E42" s="73"/>
      <c r="F42" s="22">
        <f t="shared" si="6"/>
        <v>0</v>
      </c>
      <c r="G42" s="36">
        <f t="shared" si="6"/>
        <v>0</v>
      </c>
      <c r="H42" s="93"/>
      <c r="I42" s="73"/>
      <c r="J42" s="22">
        <f t="shared" si="5"/>
        <v>0</v>
      </c>
      <c r="K42" s="34">
        <f t="shared" si="5"/>
        <v>0</v>
      </c>
      <c r="L42" s="161">
        <f t="shared" si="2"/>
        <v>0</v>
      </c>
      <c r="M42" s="35">
        <f t="shared" si="3"/>
        <v>0</v>
      </c>
      <c r="N42" s="162">
        <v>2</v>
      </c>
    </row>
    <row r="43" spans="1:14" ht="14.25" x14ac:dyDescent="0.15">
      <c r="A43" s="183" t="s">
        <v>72</v>
      </c>
      <c r="B43" s="22">
        <v>1</v>
      </c>
      <c r="C43" s="73">
        <v>1</v>
      </c>
      <c r="D43" s="22">
        <v>1</v>
      </c>
      <c r="E43" s="73">
        <v>1</v>
      </c>
      <c r="F43" s="22">
        <f t="shared" si="6"/>
        <v>0</v>
      </c>
      <c r="G43" s="36">
        <f t="shared" si="6"/>
        <v>0</v>
      </c>
      <c r="H43" s="22"/>
      <c r="I43" s="73"/>
      <c r="J43" s="22">
        <f t="shared" si="5"/>
        <v>1</v>
      </c>
      <c r="K43" s="34">
        <f t="shared" si="5"/>
        <v>1</v>
      </c>
      <c r="L43" s="161">
        <f t="shared" si="2"/>
        <v>0</v>
      </c>
      <c r="M43" s="35">
        <f t="shared" si="3"/>
        <v>7.4571215510812821E-4</v>
      </c>
      <c r="N43" s="162">
        <v>2</v>
      </c>
    </row>
    <row r="44" spans="1:14" ht="14.25" x14ac:dyDescent="0.15">
      <c r="A44" s="181" t="s">
        <v>169</v>
      </c>
      <c r="B44" s="93">
        <v>1</v>
      </c>
      <c r="C44" s="72">
        <v>1</v>
      </c>
      <c r="D44" s="93">
        <v>1</v>
      </c>
      <c r="E44" s="72">
        <v>1</v>
      </c>
      <c r="F44" s="22">
        <f t="shared" si="6"/>
        <v>0</v>
      </c>
      <c r="G44" s="33">
        <f t="shared" si="6"/>
        <v>0</v>
      </c>
      <c r="H44" s="93">
        <v>1</v>
      </c>
      <c r="I44" s="72">
        <v>1</v>
      </c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7.4571215510812821E-4</v>
      </c>
      <c r="N44" s="162">
        <v>2</v>
      </c>
    </row>
    <row r="45" spans="1:14" ht="14.25" x14ac:dyDescent="0.15">
      <c r="A45" s="179" t="s">
        <v>170</v>
      </c>
      <c r="B45" s="22"/>
      <c r="C45" s="72"/>
      <c r="D45" s="22"/>
      <c r="E45" s="72"/>
      <c r="F45" s="22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2</v>
      </c>
    </row>
    <row r="46" spans="1:14" ht="14.25" x14ac:dyDescent="0.15">
      <c r="A46" s="181" t="s">
        <v>171</v>
      </c>
      <c r="B46" s="22"/>
      <c r="C46" s="72"/>
      <c r="D46" s="22"/>
      <c r="E46" s="72"/>
      <c r="F46" s="77">
        <f t="shared" si="6"/>
        <v>0</v>
      </c>
      <c r="G46" s="33">
        <f t="shared" si="6"/>
        <v>0</v>
      </c>
      <c r="H46" s="22"/>
      <c r="I46" s="72"/>
      <c r="J46" s="22">
        <f t="shared" si="5"/>
        <v>0</v>
      </c>
      <c r="K46" s="34">
        <f t="shared" si="5"/>
        <v>0</v>
      </c>
      <c r="L46" s="161">
        <f t="shared" si="2"/>
        <v>0</v>
      </c>
      <c r="M46" s="35">
        <f t="shared" si="3"/>
        <v>0</v>
      </c>
      <c r="N46" s="162">
        <v>1</v>
      </c>
    </row>
    <row r="47" spans="1:14" ht="14.25" x14ac:dyDescent="0.15">
      <c r="A47" s="179" t="s">
        <v>172</v>
      </c>
      <c r="B47" s="22">
        <v>23</v>
      </c>
      <c r="C47" s="72">
        <v>24</v>
      </c>
      <c r="D47" s="22">
        <v>23</v>
      </c>
      <c r="E47" s="72">
        <v>24</v>
      </c>
      <c r="F47" s="77">
        <f t="shared" si="6"/>
        <v>0</v>
      </c>
      <c r="G47" s="33">
        <f t="shared" si="6"/>
        <v>0</v>
      </c>
      <c r="H47" s="22">
        <v>21</v>
      </c>
      <c r="I47" s="72">
        <v>21</v>
      </c>
      <c r="J47" s="22">
        <f t="shared" si="5"/>
        <v>2</v>
      </c>
      <c r="K47" s="34">
        <f t="shared" si="5"/>
        <v>3</v>
      </c>
      <c r="L47" s="161">
        <f t="shared" si="2"/>
        <v>0.14285714285714285</v>
      </c>
      <c r="M47" s="35">
        <f t="shared" si="3"/>
        <v>1.7897091722595078E-2</v>
      </c>
      <c r="N47" s="162">
        <v>1</v>
      </c>
    </row>
    <row r="48" spans="1:14" ht="14.25" x14ac:dyDescent="0.15">
      <c r="A48" s="184" t="s">
        <v>173</v>
      </c>
      <c r="B48" s="22"/>
      <c r="C48" s="72"/>
      <c r="D48" s="22"/>
      <c r="E48" s="72"/>
      <c r="F48" s="79">
        <f t="shared" si="6"/>
        <v>0</v>
      </c>
      <c r="G48" s="30">
        <f t="shared" si="6"/>
        <v>0</v>
      </c>
      <c r="H48" s="22"/>
      <c r="I48" s="72"/>
      <c r="J48" s="22">
        <f t="shared" si="5"/>
        <v>0</v>
      </c>
      <c r="K48" s="34">
        <f t="shared" si="5"/>
        <v>0</v>
      </c>
      <c r="L48" s="161">
        <f t="shared" si="2"/>
        <v>0</v>
      </c>
      <c r="M48" s="35">
        <f t="shared" si="3"/>
        <v>0</v>
      </c>
      <c r="N48" s="162">
        <v>3</v>
      </c>
    </row>
    <row r="49" spans="1:14" ht="14.25" x14ac:dyDescent="0.15">
      <c r="A49" s="179" t="s">
        <v>174</v>
      </c>
      <c r="B49" s="22">
        <v>6</v>
      </c>
      <c r="C49" s="73">
        <v>6</v>
      </c>
      <c r="D49" s="22">
        <v>6</v>
      </c>
      <c r="E49" s="73">
        <v>6</v>
      </c>
      <c r="F49" s="77">
        <f t="shared" si="6"/>
        <v>0</v>
      </c>
      <c r="G49" s="33">
        <f t="shared" si="6"/>
        <v>0</v>
      </c>
      <c r="H49" s="22">
        <v>5</v>
      </c>
      <c r="I49" s="73">
        <v>5</v>
      </c>
      <c r="J49" s="21">
        <f t="shared" si="5"/>
        <v>1</v>
      </c>
      <c r="K49" s="34">
        <f t="shared" si="5"/>
        <v>1</v>
      </c>
      <c r="L49" s="161">
        <f t="shared" si="2"/>
        <v>0.2</v>
      </c>
      <c r="M49" s="35">
        <f t="shared" si="3"/>
        <v>4.4742729306487695E-3</v>
      </c>
      <c r="N49" s="162">
        <v>2</v>
      </c>
    </row>
    <row r="50" spans="1:14" ht="14.25" x14ac:dyDescent="0.15">
      <c r="A50" s="179" t="s">
        <v>175</v>
      </c>
      <c r="B50" s="22">
        <v>20</v>
      </c>
      <c r="C50" s="73">
        <v>26</v>
      </c>
      <c r="D50" s="22">
        <v>21</v>
      </c>
      <c r="E50" s="73">
        <v>27</v>
      </c>
      <c r="F50" s="77">
        <f t="shared" si="6"/>
        <v>-1</v>
      </c>
      <c r="G50" s="33">
        <f t="shared" si="6"/>
        <v>-1</v>
      </c>
      <c r="H50" s="185">
        <v>16</v>
      </c>
      <c r="I50" s="73">
        <v>22</v>
      </c>
      <c r="J50" s="21">
        <f t="shared" si="5"/>
        <v>4</v>
      </c>
      <c r="K50" s="34">
        <f t="shared" si="5"/>
        <v>4</v>
      </c>
      <c r="L50" s="161">
        <f t="shared" si="2"/>
        <v>0.18181818181818182</v>
      </c>
      <c r="M50" s="35">
        <f t="shared" si="3"/>
        <v>1.9388516032811335E-2</v>
      </c>
      <c r="N50" s="162">
        <v>4</v>
      </c>
    </row>
    <row r="51" spans="1:14" ht="14.25" x14ac:dyDescent="0.15">
      <c r="A51" s="179" t="s">
        <v>176</v>
      </c>
      <c r="B51" s="22"/>
      <c r="C51" s="73"/>
      <c r="D51" s="22"/>
      <c r="E51" s="73"/>
      <c r="F51" s="77">
        <f t="shared" si="6"/>
        <v>0</v>
      </c>
      <c r="G51" s="33">
        <f t="shared" si="6"/>
        <v>0</v>
      </c>
      <c r="H51" s="186"/>
      <c r="I51" s="73"/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0</v>
      </c>
      <c r="N51" s="162">
        <v>2</v>
      </c>
    </row>
    <row r="52" spans="1:14" ht="14.25" x14ac:dyDescent="0.15">
      <c r="A52" s="176" t="s">
        <v>177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7.4571215510812821E-4</v>
      </c>
      <c r="N52" s="162">
        <v>1</v>
      </c>
    </row>
    <row r="53" spans="1:14" ht="14.25" x14ac:dyDescent="0.15">
      <c r="A53" s="179" t="s">
        <v>71</v>
      </c>
      <c r="B53" s="22">
        <v>1</v>
      </c>
      <c r="C53" s="73">
        <v>1</v>
      </c>
      <c r="D53" s="22">
        <v>1</v>
      </c>
      <c r="E53" s="73">
        <v>1</v>
      </c>
      <c r="F53" s="77">
        <f t="shared" si="6"/>
        <v>0</v>
      </c>
      <c r="G53" s="33">
        <f t="shared" si="6"/>
        <v>0</v>
      </c>
      <c r="H53" s="186">
        <v>1</v>
      </c>
      <c r="I53" s="73">
        <v>1</v>
      </c>
      <c r="J53" s="21">
        <f t="shared" si="5"/>
        <v>0</v>
      </c>
      <c r="K53" s="34">
        <f t="shared" si="5"/>
        <v>0</v>
      </c>
      <c r="L53" s="161">
        <f t="shared" si="2"/>
        <v>0</v>
      </c>
      <c r="M53" s="35">
        <f t="shared" si="3"/>
        <v>7.4571215510812821E-4</v>
      </c>
      <c r="N53" s="162">
        <v>5</v>
      </c>
    </row>
    <row r="54" spans="1:14" ht="14.25" x14ac:dyDescent="0.15">
      <c r="A54" s="179" t="s">
        <v>178</v>
      </c>
      <c r="B54" s="22">
        <v>129</v>
      </c>
      <c r="C54" s="73">
        <v>135</v>
      </c>
      <c r="D54" s="22">
        <v>122</v>
      </c>
      <c r="E54" s="73">
        <v>128</v>
      </c>
      <c r="F54" s="77">
        <f t="shared" si="6"/>
        <v>7</v>
      </c>
      <c r="G54" s="33">
        <f t="shared" si="6"/>
        <v>7</v>
      </c>
      <c r="H54" s="186">
        <v>118</v>
      </c>
      <c r="I54" s="73">
        <v>124</v>
      </c>
      <c r="J54" s="21">
        <f t="shared" si="5"/>
        <v>11</v>
      </c>
      <c r="K54" s="34">
        <f t="shared" si="5"/>
        <v>11</v>
      </c>
      <c r="L54" s="161">
        <f t="shared" si="2"/>
        <v>8.8709677419354843E-2</v>
      </c>
      <c r="M54" s="35">
        <f t="shared" si="3"/>
        <v>0.10067114093959731</v>
      </c>
      <c r="N54" s="187">
        <v>1</v>
      </c>
    </row>
    <row r="55" spans="1:14" ht="15" thickBot="1" x14ac:dyDescent="0.2">
      <c r="A55" s="188" t="s">
        <v>88</v>
      </c>
      <c r="B55" s="42">
        <v>1</v>
      </c>
      <c r="C55" s="189">
        <v>1</v>
      </c>
      <c r="D55" s="42">
        <v>1</v>
      </c>
      <c r="E55" s="189">
        <v>1</v>
      </c>
      <c r="F55" s="77">
        <f t="shared" si="6"/>
        <v>0</v>
      </c>
      <c r="G55" s="33">
        <f t="shared" si="6"/>
        <v>0</v>
      </c>
      <c r="H55" s="190">
        <v>1</v>
      </c>
      <c r="I55" s="189">
        <v>2</v>
      </c>
      <c r="J55" s="42">
        <f t="shared" si="5"/>
        <v>0</v>
      </c>
      <c r="K55" s="38">
        <f t="shared" si="5"/>
        <v>-1</v>
      </c>
      <c r="L55" s="191">
        <f t="shared" si="2"/>
        <v>-0.5</v>
      </c>
      <c r="M55" s="39">
        <f t="shared" si="3"/>
        <v>7.4571215510812821E-4</v>
      </c>
      <c r="N55" s="192">
        <v>0</v>
      </c>
    </row>
    <row r="56" spans="1:14" ht="15" thickBot="1" x14ac:dyDescent="0.2">
      <c r="A56" s="193" t="s">
        <v>53</v>
      </c>
      <c r="B56" s="43">
        <f>SUM(B5:B55)</f>
        <v>1104</v>
      </c>
      <c r="C56" s="75">
        <f>SUM(C5:C55)</f>
        <v>1341</v>
      </c>
      <c r="D56" s="43">
        <f>SUM(D5:D55)</f>
        <v>1067</v>
      </c>
      <c r="E56" s="75">
        <f>SUM(E5:E55)</f>
        <v>1302</v>
      </c>
      <c r="F56" s="44">
        <f t="shared" si="6"/>
        <v>37</v>
      </c>
      <c r="G56" s="146">
        <f t="shared" si="6"/>
        <v>39</v>
      </c>
      <c r="H56" s="43">
        <f>SUM(H5:H55)</f>
        <v>1038</v>
      </c>
      <c r="I56" s="75">
        <f>SUM(I5:I55)</f>
        <v>1270</v>
      </c>
      <c r="J56" s="44">
        <f t="shared" si="5"/>
        <v>66</v>
      </c>
      <c r="K56" s="45">
        <f t="shared" si="5"/>
        <v>71</v>
      </c>
      <c r="L56" s="194">
        <f t="shared" si="2"/>
        <v>5.5905511811023621E-2</v>
      </c>
      <c r="M56" s="195">
        <f t="shared" si="3"/>
        <v>1</v>
      </c>
      <c r="N56" s="7"/>
    </row>
    <row r="58" spans="1:14" x14ac:dyDescent="0.15">
      <c r="C58">
        <f>SUBTOTAL(9,C5:C54)</f>
        <v>1340</v>
      </c>
    </row>
  </sheetData>
  <mergeCells count="15">
    <mergeCell ref="AA3:AB3"/>
    <mergeCell ref="AC3:AD3"/>
    <mergeCell ref="AE3:AF3"/>
    <mergeCell ref="P3:P4"/>
    <mergeCell ref="Q3:R3"/>
    <mergeCell ref="S3:T3"/>
    <mergeCell ref="U3:V3"/>
    <mergeCell ref="W3:X3"/>
    <mergeCell ref="Y3:Z3"/>
    <mergeCell ref="I2:M2"/>
    <mergeCell ref="B3:C3"/>
    <mergeCell ref="D3:E3"/>
    <mergeCell ref="F3:G3"/>
    <mergeCell ref="H3:I3"/>
    <mergeCell ref="J3:K3"/>
  </mergeCells>
  <phoneticPr fontId="15"/>
  <pageMargins left="0.7" right="0.7" top="0.75" bottom="0.75" header="0.3" footer="0.3"/>
  <pageSetup paperSize="9" scale="93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58"/>
  <sheetViews>
    <sheetView workbookViewId="0">
      <selection activeCell="B5" sqref="B5:C55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62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6.875" customWidth="1"/>
    <col min="14" max="14" width="5.625" customWidth="1"/>
    <col min="15" max="15" width="6" customWidth="1"/>
    <col min="16" max="16" width="5.25" customWidth="1"/>
    <col min="17" max="28" width="5.375" customWidth="1"/>
    <col min="29" max="29" width="6.125" customWidth="1"/>
    <col min="30" max="32" width="5.375" customWidth="1"/>
  </cols>
  <sheetData>
    <row r="2" spans="1:32" ht="15" thickBot="1" x14ac:dyDescent="0.2">
      <c r="A2" s="127"/>
      <c r="B2" s="1"/>
      <c r="C2" s="1"/>
      <c r="D2" s="1"/>
      <c r="G2" s="1"/>
      <c r="I2" s="253" t="s">
        <v>130</v>
      </c>
      <c r="J2" s="253"/>
      <c r="K2" s="253"/>
      <c r="L2" s="253"/>
      <c r="M2" s="253"/>
    </row>
    <row r="3" spans="1:32" ht="14.25" x14ac:dyDescent="0.15">
      <c r="A3" s="149"/>
      <c r="B3" s="248">
        <v>44713</v>
      </c>
      <c r="C3" s="249"/>
      <c r="D3" s="248">
        <v>44682</v>
      </c>
      <c r="E3" s="249"/>
      <c r="F3" s="250" t="s">
        <v>3</v>
      </c>
      <c r="G3" s="251"/>
      <c r="H3" s="248">
        <v>44348</v>
      </c>
      <c r="I3" s="249"/>
      <c r="J3" s="250" t="s">
        <v>4</v>
      </c>
      <c r="K3" s="252"/>
      <c r="L3" s="65" t="s">
        <v>5</v>
      </c>
      <c r="M3" s="23" t="s">
        <v>6</v>
      </c>
      <c r="N3" s="8"/>
      <c r="P3" s="241" t="s">
        <v>114</v>
      </c>
      <c r="Q3" s="243" t="s">
        <v>8</v>
      </c>
      <c r="R3" s="243"/>
      <c r="S3" s="232" t="s">
        <v>9</v>
      </c>
      <c r="T3" s="233"/>
      <c r="U3" s="234" t="s">
        <v>10</v>
      </c>
      <c r="V3" s="235"/>
      <c r="W3" s="232" t="s">
        <v>11</v>
      </c>
      <c r="X3" s="233"/>
      <c r="Y3" s="236" t="s">
        <v>12</v>
      </c>
      <c r="Z3" s="233"/>
      <c r="AA3" s="232" t="s">
        <v>13</v>
      </c>
      <c r="AB3" s="237"/>
      <c r="AC3" s="238" t="s">
        <v>14</v>
      </c>
      <c r="AD3" s="239"/>
      <c r="AE3" s="230" t="s">
        <v>15</v>
      </c>
      <c r="AF3" s="231"/>
    </row>
    <row r="4" spans="1:32" ht="15" thickBot="1" x14ac:dyDescent="0.2">
      <c r="A4" s="150" t="s">
        <v>6</v>
      </c>
      <c r="B4" s="19" t="s">
        <v>16</v>
      </c>
      <c r="C4" s="91" t="s">
        <v>17</v>
      </c>
      <c r="D4" s="19" t="s">
        <v>16</v>
      </c>
      <c r="E4" s="91" t="s">
        <v>17</v>
      </c>
      <c r="F4" s="24" t="s">
        <v>16</v>
      </c>
      <c r="G4" s="89" t="s">
        <v>17</v>
      </c>
      <c r="H4" s="24" t="s">
        <v>16</v>
      </c>
      <c r="I4" s="151" t="s">
        <v>17</v>
      </c>
      <c r="J4" s="24" t="s">
        <v>16</v>
      </c>
      <c r="K4" s="90" t="s">
        <v>17</v>
      </c>
      <c r="L4" s="66" t="s">
        <v>18</v>
      </c>
      <c r="M4" s="25" t="s">
        <v>19</v>
      </c>
      <c r="N4" s="152" t="s">
        <v>2</v>
      </c>
      <c r="P4" s="242"/>
      <c r="Q4" s="52" t="s">
        <v>21</v>
      </c>
      <c r="R4" s="153" t="s">
        <v>17</v>
      </c>
      <c r="S4" s="53" t="s">
        <v>21</v>
      </c>
      <c r="T4" s="154" t="s">
        <v>17</v>
      </c>
      <c r="U4" s="52" t="s">
        <v>21</v>
      </c>
      <c r="V4" s="153" t="s">
        <v>17</v>
      </c>
      <c r="W4" s="53" t="s">
        <v>21</v>
      </c>
      <c r="X4" s="154" t="s">
        <v>17</v>
      </c>
      <c r="Y4" s="52" t="s">
        <v>21</v>
      </c>
      <c r="Z4" s="153" t="s">
        <v>17</v>
      </c>
      <c r="AA4" s="53" t="s">
        <v>21</v>
      </c>
      <c r="AB4" s="155" t="s">
        <v>17</v>
      </c>
      <c r="AC4" s="156" t="s">
        <v>21</v>
      </c>
      <c r="AD4" s="157" t="s">
        <v>17</v>
      </c>
      <c r="AE4" s="158" t="s">
        <v>22</v>
      </c>
      <c r="AF4" s="159" t="s">
        <v>23</v>
      </c>
    </row>
    <row r="5" spans="1:32" ht="14.25" x14ac:dyDescent="0.15">
      <c r="A5" s="160" t="s">
        <v>134</v>
      </c>
      <c r="B5" s="125">
        <v>1</v>
      </c>
      <c r="C5" s="76">
        <v>1</v>
      </c>
      <c r="D5" s="125">
        <v>1</v>
      </c>
      <c r="E5" s="76">
        <v>1</v>
      </c>
      <c r="F5" s="20">
        <f t="shared" ref="F5:G34" si="0">B5-D5</f>
        <v>0</v>
      </c>
      <c r="G5" s="26">
        <f t="shared" si="0"/>
        <v>0</v>
      </c>
      <c r="H5" s="125"/>
      <c r="I5" s="76"/>
      <c r="J5" s="27">
        <f t="shared" ref="J5:K18" si="1">B5-H5</f>
        <v>1</v>
      </c>
      <c r="K5" s="28">
        <f t="shared" si="1"/>
        <v>1</v>
      </c>
      <c r="L5" s="161">
        <f t="shared" ref="L5:L56" si="2">IF(ISERROR(K5/I5),0,K5/I5)</f>
        <v>0</v>
      </c>
      <c r="M5" s="29">
        <f t="shared" ref="M5:M56" si="3">C5/$C$56</f>
        <v>7.6804915514592934E-4</v>
      </c>
      <c r="N5" s="162">
        <v>1</v>
      </c>
      <c r="P5" s="148" t="s">
        <v>25</v>
      </c>
      <c r="Q5" s="163">
        <v>19</v>
      </c>
      <c r="R5" s="163">
        <v>1054</v>
      </c>
      <c r="S5" s="164">
        <v>7</v>
      </c>
      <c r="T5" s="164">
        <v>14</v>
      </c>
      <c r="U5" s="163">
        <v>1</v>
      </c>
      <c r="V5" s="163">
        <v>1</v>
      </c>
      <c r="W5" s="164">
        <v>3</v>
      </c>
      <c r="X5" s="164">
        <v>29</v>
      </c>
      <c r="Y5" s="163">
        <v>5</v>
      </c>
      <c r="Z5" s="165">
        <v>199</v>
      </c>
      <c r="AA5" s="164">
        <v>2</v>
      </c>
      <c r="AB5" s="166">
        <v>4</v>
      </c>
      <c r="AC5" s="167">
        <f>Q5+S5+U5+W5+Y5+AA5</f>
        <v>37</v>
      </c>
      <c r="AD5" s="168">
        <f>R5+T5+V5+X5+Z5+AB5+C55</f>
        <v>1302</v>
      </c>
      <c r="AE5" s="169">
        <v>630</v>
      </c>
      <c r="AF5" s="170">
        <v>672</v>
      </c>
    </row>
    <row r="6" spans="1:32" ht="15" thickBot="1" x14ac:dyDescent="0.2">
      <c r="A6" s="171" t="s">
        <v>135</v>
      </c>
      <c r="B6" s="126">
        <v>1</v>
      </c>
      <c r="C6" s="74">
        <v>2</v>
      </c>
      <c r="D6" s="126">
        <v>1</v>
      </c>
      <c r="E6" s="74">
        <v>2</v>
      </c>
      <c r="F6" s="21">
        <f t="shared" si="0"/>
        <v>0</v>
      </c>
      <c r="G6" s="30">
        <f t="shared" si="0"/>
        <v>0</v>
      </c>
      <c r="H6" s="126">
        <v>1</v>
      </c>
      <c r="I6" s="74">
        <v>2</v>
      </c>
      <c r="J6" s="21">
        <f t="shared" si="1"/>
        <v>0</v>
      </c>
      <c r="K6" s="31">
        <f t="shared" si="1"/>
        <v>0</v>
      </c>
      <c r="L6" s="161">
        <f t="shared" si="2"/>
        <v>0</v>
      </c>
      <c r="M6" s="32">
        <f t="shared" si="3"/>
        <v>1.5360983102918587E-3</v>
      </c>
      <c r="N6" s="162">
        <v>5</v>
      </c>
      <c r="P6" s="172" t="s">
        <v>19</v>
      </c>
      <c r="Q6" s="59">
        <f>Q5/AC5</f>
        <v>0.51351351351351349</v>
      </c>
      <c r="R6" s="59">
        <f>R5/AD5</f>
        <v>0.80952380952380953</v>
      </c>
      <c r="S6" s="60">
        <f>S5/AC5</f>
        <v>0.1891891891891892</v>
      </c>
      <c r="T6" s="60">
        <f>T5/AD5</f>
        <v>1.0752688172043012E-2</v>
      </c>
      <c r="U6" s="59">
        <f>U5/AC5</f>
        <v>2.7027027027027029E-2</v>
      </c>
      <c r="V6" s="59">
        <f>V5/AD5</f>
        <v>7.6804915514592934E-4</v>
      </c>
      <c r="W6" s="60">
        <f>W5/AC5</f>
        <v>8.1081081081081086E-2</v>
      </c>
      <c r="X6" s="60">
        <f>X5/AD5</f>
        <v>2.227342549923195E-2</v>
      </c>
      <c r="Y6" s="59">
        <f>Y5/AC5</f>
        <v>0.13513513513513514</v>
      </c>
      <c r="Z6" s="59">
        <f>Z5/AD5</f>
        <v>0.15284178187403993</v>
      </c>
      <c r="AA6" s="60">
        <f>AA5/AC5</f>
        <v>5.4054054054054057E-2</v>
      </c>
      <c r="AB6" s="173">
        <f>AB5/AD5</f>
        <v>3.0721966205837174E-3</v>
      </c>
      <c r="AC6" s="174">
        <f>Q6+S6+U6+W6+Y6+AA6</f>
        <v>0.99999999999999989</v>
      </c>
      <c r="AD6" s="175">
        <f>R6+T6+V6+X6+Z6+AB6</f>
        <v>0.99923195084485406</v>
      </c>
      <c r="AE6" s="63">
        <f>AE5/AD5</f>
        <v>0.4838709677419355</v>
      </c>
      <c r="AF6" s="64">
        <f>AF5/AD5</f>
        <v>0.5161290322580645</v>
      </c>
    </row>
    <row r="7" spans="1:32" ht="14.25" x14ac:dyDescent="0.15">
      <c r="A7" s="176" t="s">
        <v>84</v>
      </c>
      <c r="B7" s="93">
        <v>3</v>
      </c>
      <c r="C7" s="73">
        <v>3</v>
      </c>
      <c r="D7" s="93">
        <v>3</v>
      </c>
      <c r="E7" s="73">
        <v>3</v>
      </c>
      <c r="F7" s="22">
        <f t="shared" si="0"/>
        <v>0</v>
      </c>
      <c r="G7" s="33">
        <f t="shared" si="0"/>
        <v>0</v>
      </c>
      <c r="H7" s="93">
        <v>3</v>
      </c>
      <c r="I7" s="73">
        <v>3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2.304147465437788E-3</v>
      </c>
      <c r="N7" s="162">
        <v>6</v>
      </c>
      <c r="P7" s="127"/>
      <c r="Q7" s="177"/>
      <c r="R7" s="178" t="s">
        <v>180</v>
      </c>
    </row>
    <row r="8" spans="1:32" ht="14.25" x14ac:dyDescent="0.15">
      <c r="A8" s="179" t="s">
        <v>137</v>
      </c>
      <c r="B8" s="93">
        <v>2</v>
      </c>
      <c r="C8" s="73">
        <v>2</v>
      </c>
      <c r="D8" s="93">
        <v>2</v>
      </c>
      <c r="E8" s="73">
        <v>2</v>
      </c>
      <c r="F8" s="22">
        <f t="shared" si="0"/>
        <v>0</v>
      </c>
      <c r="G8" s="33">
        <f t="shared" si="0"/>
        <v>0</v>
      </c>
      <c r="H8" s="93">
        <v>2</v>
      </c>
      <c r="I8" s="73">
        <v>2</v>
      </c>
      <c r="J8" s="22">
        <f t="shared" si="1"/>
        <v>0</v>
      </c>
      <c r="K8" s="34">
        <f t="shared" si="1"/>
        <v>0</v>
      </c>
      <c r="L8" s="161">
        <f t="shared" si="2"/>
        <v>0</v>
      </c>
      <c r="M8" s="35">
        <f t="shared" si="3"/>
        <v>1.5360983102918587E-3</v>
      </c>
      <c r="N8" s="162">
        <v>2</v>
      </c>
      <c r="Q8" s="177"/>
      <c r="R8" s="178" t="s">
        <v>116</v>
      </c>
    </row>
    <row r="9" spans="1:32" ht="14.25" x14ac:dyDescent="0.15">
      <c r="A9" s="179" t="s">
        <v>138</v>
      </c>
      <c r="B9" s="93">
        <v>108</v>
      </c>
      <c r="C9" s="73">
        <v>191</v>
      </c>
      <c r="D9" s="93">
        <v>107</v>
      </c>
      <c r="E9" s="73">
        <v>190</v>
      </c>
      <c r="F9" s="22">
        <f t="shared" si="0"/>
        <v>1</v>
      </c>
      <c r="G9" s="33">
        <f t="shared" si="0"/>
        <v>1</v>
      </c>
      <c r="H9" s="93">
        <v>102</v>
      </c>
      <c r="I9" s="73">
        <v>188</v>
      </c>
      <c r="J9" s="22">
        <f t="shared" si="1"/>
        <v>6</v>
      </c>
      <c r="K9" s="34">
        <f t="shared" si="1"/>
        <v>3</v>
      </c>
      <c r="L9" s="161">
        <f t="shared" si="2"/>
        <v>1.5957446808510637E-2</v>
      </c>
      <c r="M9" s="35">
        <f t="shared" si="3"/>
        <v>0.14669738863287252</v>
      </c>
      <c r="N9" s="162">
        <v>5</v>
      </c>
      <c r="P9" s="127"/>
      <c r="Q9" s="177"/>
    </row>
    <row r="10" spans="1:32" ht="14.25" x14ac:dyDescent="0.15">
      <c r="A10" s="179" t="s">
        <v>139</v>
      </c>
      <c r="B10" s="22">
        <v>4</v>
      </c>
      <c r="C10" s="73">
        <v>4</v>
      </c>
      <c r="D10" s="22">
        <v>1</v>
      </c>
      <c r="E10" s="73">
        <v>1</v>
      </c>
      <c r="F10" s="22">
        <f t="shared" si="0"/>
        <v>3</v>
      </c>
      <c r="G10" s="33">
        <f t="shared" si="0"/>
        <v>3</v>
      </c>
      <c r="H10" s="22"/>
      <c r="I10" s="73"/>
      <c r="J10" s="22">
        <f t="shared" si="1"/>
        <v>4</v>
      </c>
      <c r="K10" s="34">
        <f t="shared" si="1"/>
        <v>4</v>
      </c>
      <c r="L10" s="161">
        <f t="shared" si="2"/>
        <v>0</v>
      </c>
      <c r="M10" s="35">
        <f t="shared" si="3"/>
        <v>3.0721966205837174E-3</v>
      </c>
      <c r="N10" s="162">
        <v>1</v>
      </c>
    </row>
    <row r="11" spans="1:32" ht="14.25" x14ac:dyDescent="0.15">
      <c r="A11" s="180" t="s">
        <v>140</v>
      </c>
      <c r="B11" s="93">
        <v>10</v>
      </c>
      <c r="C11" s="73">
        <v>22</v>
      </c>
      <c r="D11" s="93">
        <v>9</v>
      </c>
      <c r="E11" s="73">
        <v>19</v>
      </c>
      <c r="F11" s="22">
        <f t="shared" si="0"/>
        <v>1</v>
      </c>
      <c r="G11" s="33">
        <f t="shared" si="0"/>
        <v>3</v>
      </c>
      <c r="H11" s="93">
        <v>11</v>
      </c>
      <c r="I11" s="73">
        <v>21</v>
      </c>
      <c r="J11" s="22">
        <f t="shared" si="1"/>
        <v>-1</v>
      </c>
      <c r="K11" s="34">
        <f t="shared" si="1"/>
        <v>1</v>
      </c>
      <c r="L11" s="161">
        <f t="shared" si="2"/>
        <v>4.7619047619047616E-2</v>
      </c>
      <c r="M11" s="35">
        <f t="shared" si="3"/>
        <v>1.6897081413210446E-2</v>
      </c>
      <c r="N11" s="162">
        <v>1</v>
      </c>
    </row>
    <row r="12" spans="1:32" ht="14.25" x14ac:dyDescent="0.15">
      <c r="A12" s="179" t="s">
        <v>141</v>
      </c>
      <c r="B12" s="93">
        <v>1</v>
      </c>
      <c r="C12" s="73">
        <v>1</v>
      </c>
      <c r="D12" s="93">
        <v>1</v>
      </c>
      <c r="E12" s="73">
        <v>1</v>
      </c>
      <c r="F12" s="22">
        <f t="shared" si="0"/>
        <v>0</v>
      </c>
      <c r="G12" s="33">
        <f t="shared" si="0"/>
        <v>0</v>
      </c>
      <c r="H12" s="93"/>
      <c r="I12" s="73"/>
      <c r="J12" s="22">
        <f t="shared" si="1"/>
        <v>1</v>
      </c>
      <c r="K12" s="34">
        <f t="shared" si="1"/>
        <v>1</v>
      </c>
      <c r="L12" s="161">
        <f t="shared" si="2"/>
        <v>0</v>
      </c>
      <c r="M12" s="35">
        <f t="shared" si="3"/>
        <v>7.6804915514592934E-4</v>
      </c>
      <c r="N12" s="162">
        <v>1</v>
      </c>
    </row>
    <row r="13" spans="1:32" ht="14.25" x14ac:dyDescent="0.15">
      <c r="A13" s="179" t="s">
        <v>142</v>
      </c>
      <c r="B13" s="22">
        <v>1</v>
      </c>
      <c r="C13" s="73">
        <v>1</v>
      </c>
      <c r="D13" s="22">
        <v>1</v>
      </c>
      <c r="E13" s="73">
        <v>3</v>
      </c>
      <c r="F13" s="22">
        <f t="shared" si="0"/>
        <v>0</v>
      </c>
      <c r="G13" s="36">
        <f t="shared" si="0"/>
        <v>-2</v>
      </c>
      <c r="H13" s="22">
        <v>1</v>
      </c>
      <c r="I13" s="73">
        <v>1</v>
      </c>
      <c r="J13" s="22">
        <f t="shared" si="1"/>
        <v>0</v>
      </c>
      <c r="K13" s="34">
        <f t="shared" si="1"/>
        <v>0</v>
      </c>
      <c r="L13" s="161">
        <f t="shared" si="2"/>
        <v>0</v>
      </c>
      <c r="M13" s="35">
        <f t="shared" si="3"/>
        <v>7.6804915514592934E-4</v>
      </c>
      <c r="N13" s="162">
        <v>4</v>
      </c>
    </row>
    <row r="14" spans="1:32" ht="14.25" x14ac:dyDescent="0.15">
      <c r="A14" s="179" t="s">
        <v>143</v>
      </c>
      <c r="B14" s="22">
        <v>2</v>
      </c>
      <c r="C14" s="73">
        <v>4</v>
      </c>
      <c r="D14" s="22">
        <v>2</v>
      </c>
      <c r="E14" s="73">
        <v>4</v>
      </c>
      <c r="F14" s="22">
        <f t="shared" si="0"/>
        <v>0</v>
      </c>
      <c r="G14" s="33">
        <f t="shared" si="0"/>
        <v>0</v>
      </c>
      <c r="H14" s="22">
        <v>1</v>
      </c>
      <c r="I14" s="73">
        <v>2</v>
      </c>
      <c r="J14" s="22">
        <f t="shared" si="1"/>
        <v>1</v>
      </c>
      <c r="K14" s="34">
        <f t="shared" si="1"/>
        <v>2</v>
      </c>
      <c r="L14" s="161">
        <f t="shared" si="2"/>
        <v>1</v>
      </c>
      <c r="M14" s="35">
        <f t="shared" si="3"/>
        <v>3.0721966205837174E-3</v>
      </c>
      <c r="N14" s="162">
        <v>1</v>
      </c>
    </row>
    <row r="15" spans="1:32" ht="14.25" x14ac:dyDescent="0.15">
      <c r="A15" s="179" t="s">
        <v>144</v>
      </c>
      <c r="B15" s="93">
        <v>187</v>
      </c>
      <c r="C15" s="73">
        <v>230</v>
      </c>
      <c r="D15" s="93">
        <v>186</v>
      </c>
      <c r="E15" s="73">
        <v>228</v>
      </c>
      <c r="F15" s="22">
        <f t="shared" si="0"/>
        <v>1</v>
      </c>
      <c r="G15" s="33">
        <f t="shared" si="0"/>
        <v>2</v>
      </c>
      <c r="H15" s="93">
        <v>180</v>
      </c>
      <c r="I15" s="73">
        <v>225</v>
      </c>
      <c r="J15" s="22">
        <f t="shared" si="1"/>
        <v>7</v>
      </c>
      <c r="K15" s="34">
        <f t="shared" si="1"/>
        <v>5</v>
      </c>
      <c r="L15" s="161">
        <f t="shared" si="2"/>
        <v>2.2222222222222223E-2</v>
      </c>
      <c r="M15" s="35">
        <f t="shared" si="3"/>
        <v>0.17665130568356374</v>
      </c>
      <c r="N15" s="162">
        <v>1</v>
      </c>
    </row>
    <row r="16" spans="1:32" ht="14.25" x14ac:dyDescent="0.15">
      <c r="A16" s="179" t="s">
        <v>73</v>
      </c>
      <c r="B16" s="93">
        <v>122</v>
      </c>
      <c r="C16" s="73">
        <v>126</v>
      </c>
      <c r="D16" s="93">
        <v>123</v>
      </c>
      <c r="E16" s="73">
        <v>127</v>
      </c>
      <c r="F16" s="22">
        <f t="shared" si="0"/>
        <v>-1</v>
      </c>
      <c r="G16" s="33">
        <f t="shared" si="0"/>
        <v>-1</v>
      </c>
      <c r="H16" s="93">
        <v>129</v>
      </c>
      <c r="I16" s="73">
        <v>132</v>
      </c>
      <c r="J16" s="22">
        <f t="shared" si="1"/>
        <v>-7</v>
      </c>
      <c r="K16" s="34">
        <f t="shared" si="1"/>
        <v>-6</v>
      </c>
      <c r="L16" s="161">
        <f t="shared" si="2"/>
        <v>-4.5454545454545456E-2</v>
      </c>
      <c r="M16" s="35">
        <f t="shared" si="3"/>
        <v>9.6774193548387094E-2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7.6804915514592934E-4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1.5360983102918587E-3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ref="J20:K31" si="4">B20-H20</f>
        <v>-1</v>
      </c>
      <c r="K20" s="34">
        <f t="shared" si="4"/>
        <v>-1</v>
      </c>
      <c r="L20" s="161">
        <f t="shared" si="2"/>
        <v>-1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7.6804915514592934E-4</v>
      </c>
      <c r="N21" s="162">
        <v>3</v>
      </c>
    </row>
    <row r="22" spans="1:14" ht="14.25" x14ac:dyDescent="0.15">
      <c r="A22" s="179" t="s">
        <v>150</v>
      </c>
      <c r="B22" s="93">
        <v>8</v>
      </c>
      <c r="C22" s="73">
        <v>8</v>
      </c>
      <c r="D22" s="93">
        <v>7</v>
      </c>
      <c r="E22" s="73">
        <v>8</v>
      </c>
      <c r="F22" s="37">
        <f t="shared" si="0"/>
        <v>1</v>
      </c>
      <c r="G22" s="33">
        <f t="shared" si="0"/>
        <v>0</v>
      </c>
      <c r="H22" s="93">
        <v>6</v>
      </c>
      <c r="I22" s="73">
        <v>6</v>
      </c>
      <c r="J22" s="37">
        <f t="shared" si="4"/>
        <v>2</v>
      </c>
      <c r="K22" s="38">
        <f t="shared" si="4"/>
        <v>2</v>
      </c>
      <c r="L22" s="161">
        <f t="shared" si="2"/>
        <v>0.33333333333333331</v>
      </c>
      <c r="M22" s="39">
        <f t="shared" si="3"/>
        <v>6.1443932411674347E-3</v>
      </c>
      <c r="N22" s="162">
        <v>1</v>
      </c>
    </row>
    <row r="23" spans="1:14" ht="14.25" x14ac:dyDescent="0.15">
      <c r="A23" s="181" t="s">
        <v>151</v>
      </c>
      <c r="B23" s="22">
        <v>30</v>
      </c>
      <c r="C23" s="73">
        <v>30</v>
      </c>
      <c r="D23" s="22">
        <v>31</v>
      </c>
      <c r="E23" s="73">
        <v>31</v>
      </c>
      <c r="F23" s="37">
        <f t="shared" si="0"/>
        <v>-1</v>
      </c>
      <c r="G23" s="40">
        <f t="shared" si="0"/>
        <v>-1</v>
      </c>
      <c r="H23" s="22">
        <v>34</v>
      </c>
      <c r="I23" s="73">
        <v>34</v>
      </c>
      <c r="J23" s="37">
        <f t="shared" si="4"/>
        <v>-4</v>
      </c>
      <c r="K23" s="38">
        <f t="shared" si="4"/>
        <v>-4</v>
      </c>
      <c r="L23" s="161">
        <f t="shared" si="2"/>
        <v>-0.11764705882352941</v>
      </c>
      <c r="M23" s="39">
        <f t="shared" si="3"/>
        <v>2.3041474654377881E-2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7.6804915514592934E-4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7.6804915514592934E-4</v>
      </c>
      <c r="N26" s="162">
        <v>4</v>
      </c>
    </row>
    <row r="27" spans="1:14" ht="14.25" x14ac:dyDescent="0.15">
      <c r="A27" s="179" t="s">
        <v>154</v>
      </c>
      <c r="B27" s="22">
        <v>7</v>
      </c>
      <c r="C27" s="73">
        <v>7</v>
      </c>
      <c r="D27" s="22">
        <v>7</v>
      </c>
      <c r="E27" s="73">
        <v>7</v>
      </c>
      <c r="F27" s="22">
        <f t="shared" si="0"/>
        <v>0</v>
      </c>
      <c r="G27" s="33">
        <f t="shared" si="0"/>
        <v>0</v>
      </c>
      <c r="H27" s="22">
        <v>7</v>
      </c>
      <c r="I27" s="73">
        <v>7</v>
      </c>
      <c r="J27" s="22">
        <f t="shared" si="4"/>
        <v>0</v>
      </c>
      <c r="K27" s="34">
        <f t="shared" si="4"/>
        <v>0</v>
      </c>
      <c r="L27" s="161">
        <f t="shared" si="2"/>
        <v>0</v>
      </c>
      <c r="M27" s="35">
        <f t="shared" si="3"/>
        <v>5.3763440860215058E-3</v>
      </c>
      <c r="N27" s="162">
        <v>1</v>
      </c>
    </row>
    <row r="28" spans="1:14" ht="14.25" x14ac:dyDescent="0.15">
      <c r="A28" s="179" t="s">
        <v>155</v>
      </c>
      <c r="B28" s="93">
        <v>110</v>
      </c>
      <c r="C28" s="109">
        <v>120</v>
      </c>
      <c r="D28" s="93">
        <v>110</v>
      </c>
      <c r="E28" s="109">
        <v>120</v>
      </c>
      <c r="F28" s="93">
        <f t="shared" si="0"/>
        <v>0</v>
      </c>
      <c r="G28" s="105">
        <f t="shared" si="0"/>
        <v>0</v>
      </c>
      <c r="H28" s="93">
        <v>112</v>
      </c>
      <c r="I28" s="109">
        <v>123</v>
      </c>
      <c r="J28" s="93">
        <f t="shared" si="4"/>
        <v>-2</v>
      </c>
      <c r="K28" s="106">
        <f t="shared" si="4"/>
        <v>-3</v>
      </c>
      <c r="L28" s="161">
        <f t="shared" si="2"/>
        <v>-2.4390243902439025E-2</v>
      </c>
      <c r="M28" s="108">
        <f t="shared" si="3"/>
        <v>9.2165898617511524E-2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6</v>
      </c>
      <c r="I29" s="73">
        <v>6</v>
      </c>
      <c r="J29" s="22">
        <f t="shared" si="4"/>
        <v>-1</v>
      </c>
      <c r="K29" s="34">
        <f t="shared" si="4"/>
        <v>-1</v>
      </c>
      <c r="L29" s="161">
        <f t="shared" si="2"/>
        <v>-0.16666666666666666</v>
      </c>
      <c r="M29" s="35">
        <f t="shared" si="3"/>
        <v>3.8402457757296467E-3</v>
      </c>
      <c r="N29" s="162">
        <v>1</v>
      </c>
    </row>
    <row r="30" spans="1:14" ht="14.25" x14ac:dyDescent="0.15">
      <c r="A30" s="179" t="s">
        <v>179</v>
      </c>
      <c r="B30" s="22"/>
      <c r="C30" s="73"/>
      <c r="D30" s="22"/>
      <c r="E30" s="73"/>
      <c r="F30" s="22"/>
      <c r="G30" s="33"/>
      <c r="H30" s="22">
        <v>1</v>
      </c>
      <c r="I30" s="73">
        <v>1</v>
      </c>
      <c r="J30" s="22">
        <f t="shared" si="4"/>
        <v>-1</v>
      </c>
      <c r="K30" s="34">
        <f t="shared" si="4"/>
        <v>-1</v>
      </c>
      <c r="L30" s="161">
        <f t="shared" si="2"/>
        <v>-1</v>
      </c>
      <c r="M30" s="35">
        <f t="shared" si="3"/>
        <v>0</v>
      </c>
      <c r="N30" s="162">
        <v>3</v>
      </c>
    </row>
    <row r="31" spans="1:14" ht="14.25" x14ac:dyDescent="0.15">
      <c r="A31" s="179" t="s">
        <v>157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22">
        <f t="shared" si="4"/>
        <v>0</v>
      </c>
      <c r="K31" s="34">
        <f t="shared" si="4"/>
        <v>0</v>
      </c>
      <c r="L31" s="161">
        <f t="shared" si="2"/>
        <v>0</v>
      </c>
      <c r="M31" s="35">
        <f t="shared" si="3"/>
        <v>0</v>
      </c>
      <c r="N31" s="162">
        <v>5</v>
      </c>
    </row>
    <row r="32" spans="1:14" ht="14.25" x14ac:dyDescent="0.15">
      <c r="A32" s="179" t="s">
        <v>158</v>
      </c>
      <c r="B32" s="22"/>
      <c r="C32" s="73"/>
      <c r="D32" s="22"/>
      <c r="E32" s="73"/>
      <c r="F32" s="22">
        <f t="shared" si="0"/>
        <v>0</v>
      </c>
      <c r="G32" s="33">
        <f t="shared" si="0"/>
        <v>0</v>
      </c>
      <c r="H32" s="22"/>
      <c r="I32" s="73"/>
      <c r="J32" s="37">
        <v>0</v>
      </c>
      <c r="K32" s="38">
        <v>0</v>
      </c>
      <c r="L32" s="161">
        <f t="shared" si="2"/>
        <v>0</v>
      </c>
      <c r="M32" s="39">
        <f t="shared" si="3"/>
        <v>0</v>
      </c>
      <c r="N32" s="162">
        <v>1</v>
      </c>
    </row>
    <row r="33" spans="1:14" ht="14.25" x14ac:dyDescent="0.15">
      <c r="A33" s="179" t="s">
        <v>159</v>
      </c>
      <c r="B33" s="93">
        <v>4</v>
      </c>
      <c r="C33" s="73">
        <v>11</v>
      </c>
      <c r="D33" s="93">
        <v>4</v>
      </c>
      <c r="E33" s="73">
        <v>11</v>
      </c>
      <c r="F33" s="22">
        <f t="shared" si="0"/>
        <v>0</v>
      </c>
      <c r="G33" s="33">
        <f t="shared" si="0"/>
        <v>0</v>
      </c>
      <c r="H33" s="93">
        <v>2</v>
      </c>
      <c r="I33" s="73">
        <v>5</v>
      </c>
      <c r="J33" s="22">
        <f t="shared" ref="J33:K56" si="5">B33-H33</f>
        <v>2</v>
      </c>
      <c r="K33" s="34">
        <f t="shared" si="5"/>
        <v>6</v>
      </c>
      <c r="L33" s="161">
        <f t="shared" si="2"/>
        <v>1.2</v>
      </c>
      <c r="M33" s="35">
        <f t="shared" si="3"/>
        <v>8.4485407066052232E-3</v>
      </c>
      <c r="N33" s="162">
        <v>1</v>
      </c>
    </row>
    <row r="34" spans="1:14" ht="14.25" x14ac:dyDescent="0.15">
      <c r="A34" s="180" t="s">
        <v>160</v>
      </c>
      <c r="B34" s="93">
        <v>1</v>
      </c>
      <c r="C34" s="73">
        <v>1</v>
      </c>
      <c r="D34" s="93">
        <v>1</v>
      </c>
      <c r="E34" s="73">
        <v>1</v>
      </c>
      <c r="F34" s="22">
        <f t="shared" si="0"/>
        <v>0</v>
      </c>
      <c r="G34" s="41">
        <f t="shared" si="0"/>
        <v>0</v>
      </c>
      <c r="H34" s="93">
        <v>2</v>
      </c>
      <c r="I34" s="73">
        <v>2</v>
      </c>
      <c r="J34" s="22">
        <f t="shared" si="5"/>
        <v>-1</v>
      </c>
      <c r="K34" s="34">
        <f t="shared" si="5"/>
        <v>-1</v>
      </c>
      <c r="L34" s="161">
        <f t="shared" si="2"/>
        <v>-0.5</v>
      </c>
      <c r="M34" s="35">
        <f t="shared" si="3"/>
        <v>7.6804915514592934E-4</v>
      </c>
      <c r="N34" s="162">
        <v>6</v>
      </c>
    </row>
    <row r="35" spans="1:14" ht="14.25" x14ac:dyDescent="0.15">
      <c r="A35" s="181" t="s">
        <v>161</v>
      </c>
      <c r="B35" s="93"/>
      <c r="C35" s="73"/>
      <c r="D35" s="93"/>
      <c r="E35" s="73"/>
      <c r="F35" s="22">
        <f t="shared" ref="F35:G56" si="6">B35-D35</f>
        <v>0</v>
      </c>
      <c r="G35" s="36">
        <f t="shared" si="6"/>
        <v>0</v>
      </c>
      <c r="H35" s="93"/>
      <c r="I35" s="73"/>
      <c r="J35" s="22">
        <f t="shared" si="5"/>
        <v>0</v>
      </c>
      <c r="K35" s="34">
        <f t="shared" si="5"/>
        <v>0</v>
      </c>
      <c r="L35" s="161">
        <f t="shared" si="2"/>
        <v>0</v>
      </c>
      <c r="M35" s="35">
        <f t="shared" si="3"/>
        <v>0</v>
      </c>
      <c r="N35" s="162">
        <v>5</v>
      </c>
    </row>
    <row r="36" spans="1:14" ht="14.25" x14ac:dyDescent="0.15">
      <c r="A36" s="179" t="s">
        <v>162</v>
      </c>
      <c r="B36" s="93">
        <v>18</v>
      </c>
      <c r="C36" s="73">
        <v>25</v>
      </c>
      <c r="D36" s="93">
        <v>17</v>
      </c>
      <c r="E36" s="73">
        <v>24</v>
      </c>
      <c r="F36" s="22">
        <f t="shared" si="6"/>
        <v>1</v>
      </c>
      <c r="G36" s="36">
        <f t="shared" si="6"/>
        <v>1</v>
      </c>
      <c r="H36" s="93">
        <v>19</v>
      </c>
      <c r="I36" s="73">
        <v>25</v>
      </c>
      <c r="J36" s="22">
        <f t="shared" si="5"/>
        <v>-1</v>
      </c>
      <c r="K36" s="34">
        <f t="shared" si="5"/>
        <v>0</v>
      </c>
      <c r="L36" s="161">
        <f t="shared" si="2"/>
        <v>0</v>
      </c>
      <c r="M36" s="35">
        <f t="shared" si="3"/>
        <v>1.9201228878648235E-2</v>
      </c>
      <c r="N36" s="162">
        <v>1</v>
      </c>
    </row>
    <row r="37" spans="1:14" ht="14.25" x14ac:dyDescent="0.15">
      <c r="A37" s="179" t="s">
        <v>163</v>
      </c>
      <c r="B37" s="93"/>
      <c r="C37" s="73">
        <v>4</v>
      </c>
      <c r="D37" s="93"/>
      <c r="E37" s="73">
        <v>4</v>
      </c>
      <c r="F37" s="22">
        <f t="shared" si="6"/>
        <v>0</v>
      </c>
      <c r="G37" s="36">
        <f t="shared" si="6"/>
        <v>0</v>
      </c>
      <c r="H37" s="93">
        <v>1</v>
      </c>
      <c r="I37" s="73">
        <v>5</v>
      </c>
      <c r="J37" s="22">
        <f t="shared" si="5"/>
        <v>-1</v>
      </c>
      <c r="K37" s="34">
        <f t="shared" si="5"/>
        <v>-1</v>
      </c>
      <c r="L37" s="161">
        <f t="shared" si="2"/>
        <v>-0.2</v>
      </c>
      <c r="M37" s="35">
        <f t="shared" si="3"/>
        <v>3.0721966205837174E-3</v>
      </c>
      <c r="N37" s="162">
        <v>5</v>
      </c>
    </row>
    <row r="38" spans="1:14" ht="14.25" x14ac:dyDescent="0.15">
      <c r="A38" s="179" t="s">
        <v>164</v>
      </c>
      <c r="B38" s="22">
        <v>1</v>
      </c>
      <c r="C38" s="73">
        <v>1</v>
      </c>
      <c r="D38" s="22">
        <v>1</v>
      </c>
      <c r="E38" s="73">
        <v>1</v>
      </c>
      <c r="F38" s="22">
        <f t="shared" si="6"/>
        <v>0</v>
      </c>
      <c r="G38" s="36">
        <f t="shared" si="6"/>
        <v>0</v>
      </c>
      <c r="H38" s="22">
        <v>1</v>
      </c>
      <c r="I38" s="73">
        <v>1</v>
      </c>
      <c r="J38" s="22">
        <f t="shared" si="5"/>
        <v>0</v>
      </c>
      <c r="K38" s="34">
        <f t="shared" si="5"/>
        <v>0</v>
      </c>
      <c r="L38" s="161">
        <f t="shared" si="2"/>
        <v>0</v>
      </c>
      <c r="M38" s="35">
        <f t="shared" si="3"/>
        <v>7.6804915514592934E-4</v>
      </c>
      <c r="N38" s="162">
        <v>5</v>
      </c>
    </row>
    <row r="39" spans="1:14" ht="14.25" x14ac:dyDescent="0.15">
      <c r="A39" s="182" t="s">
        <v>165</v>
      </c>
      <c r="B39" s="93">
        <v>257</v>
      </c>
      <c r="C39" s="72">
        <v>306</v>
      </c>
      <c r="D39" s="93">
        <v>255</v>
      </c>
      <c r="E39" s="72">
        <v>302</v>
      </c>
      <c r="F39" s="22">
        <f t="shared" si="6"/>
        <v>2</v>
      </c>
      <c r="G39" s="36">
        <f t="shared" si="6"/>
        <v>4</v>
      </c>
      <c r="H39" s="93">
        <v>249</v>
      </c>
      <c r="I39" s="72">
        <v>297</v>
      </c>
      <c r="J39" s="22">
        <f t="shared" si="5"/>
        <v>8</v>
      </c>
      <c r="K39" s="34">
        <f t="shared" si="5"/>
        <v>9</v>
      </c>
      <c r="L39" s="161">
        <f t="shared" si="2"/>
        <v>3.0303030303030304E-2</v>
      </c>
      <c r="M39" s="35">
        <f t="shared" si="3"/>
        <v>0.23502304147465439</v>
      </c>
      <c r="N39" s="162">
        <v>1</v>
      </c>
    </row>
    <row r="40" spans="1:14" ht="14.25" x14ac:dyDescent="0.15">
      <c r="A40" s="179" t="s">
        <v>166</v>
      </c>
      <c r="B40" s="22"/>
      <c r="C40" s="73"/>
      <c r="D40" s="22"/>
      <c r="E40" s="73"/>
      <c r="F40" s="22">
        <f t="shared" si="6"/>
        <v>0</v>
      </c>
      <c r="G40" s="36">
        <f t="shared" si="6"/>
        <v>0</v>
      </c>
      <c r="H40" s="22"/>
      <c r="I40" s="73"/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0</v>
      </c>
      <c r="N40" s="162">
        <v>2</v>
      </c>
    </row>
    <row r="41" spans="1:14" ht="14.25" x14ac:dyDescent="0.15">
      <c r="A41" s="183" t="s">
        <v>167</v>
      </c>
      <c r="B41" s="93">
        <v>1</v>
      </c>
      <c r="C41" s="73">
        <v>1</v>
      </c>
      <c r="D41" s="93">
        <v>1</v>
      </c>
      <c r="E41" s="73">
        <v>1</v>
      </c>
      <c r="F41" s="22">
        <f t="shared" si="6"/>
        <v>0</v>
      </c>
      <c r="G41" s="36">
        <f t="shared" si="6"/>
        <v>0</v>
      </c>
      <c r="H41" s="93">
        <v>1</v>
      </c>
      <c r="I41" s="73">
        <v>1</v>
      </c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7.6804915514592934E-4</v>
      </c>
      <c r="N41" s="162">
        <v>2</v>
      </c>
    </row>
    <row r="42" spans="1:14" ht="14.25" x14ac:dyDescent="0.15">
      <c r="A42" s="183" t="s">
        <v>168</v>
      </c>
      <c r="B42" s="93"/>
      <c r="C42" s="73"/>
      <c r="D42" s="93"/>
      <c r="E42" s="73"/>
      <c r="F42" s="22">
        <f t="shared" si="6"/>
        <v>0</v>
      </c>
      <c r="G42" s="36">
        <f t="shared" si="6"/>
        <v>0</v>
      </c>
      <c r="H42" s="93"/>
      <c r="I42" s="73"/>
      <c r="J42" s="22">
        <f t="shared" si="5"/>
        <v>0</v>
      </c>
      <c r="K42" s="34">
        <f t="shared" si="5"/>
        <v>0</v>
      </c>
      <c r="L42" s="161">
        <f t="shared" si="2"/>
        <v>0</v>
      </c>
      <c r="M42" s="35">
        <f t="shared" si="3"/>
        <v>0</v>
      </c>
      <c r="N42" s="162">
        <v>2</v>
      </c>
    </row>
    <row r="43" spans="1:14" ht="14.25" x14ac:dyDescent="0.15">
      <c r="A43" s="183" t="s">
        <v>72</v>
      </c>
      <c r="B43" s="22">
        <v>1</v>
      </c>
      <c r="C43" s="73">
        <v>1</v>
      </c>
      <c r="D43" s="22">
        <v>1</v>
      </c>
      <c r="E43" s="73">
        <v>1</v>
      </c>
      <c r="F43" s="22">
        <f t="shared" si="6"/>
        <v>0</v>
      </c>
      <c r="G43" s="36">
        <f t="shared" si="6"/>
        <v>0</v>
      </c>
      <c r="H43" s="22"/>
      <c r="I43" s="73"/>
      <c r="J43" s="22">
        <f t="shared" si="5"/>
        <v>1</v>
      </c>
      <c r="K43" s="34">
        <f t="shared" si="5"/>
        <v>1</v>
      </c>
      <c r="L43" s="161">
        <f t="shared" si="2"/>
        <v>0</v>
      </c>
      <c r="M43" s="35">
        <f t="shared" si="3"/>
        <v>7.6804915514592934E-4</v>
      </c>
      <c r="N43" s="162">
        <v>2</v>
      </c>
    </row>
    <row r="44" spans="1:14" ht="14.25" x14ac:dyDescent="0.15">
      <c r="A44" s="181" t="s">
        <v>169</v>
      </c>
      <c r="B44" s="93">
        <v>1</v>
      </c>
      <c r="C44" s="72">
        <v>1</v>
      </c>
      <c r="D44" s="93">
        <v>1</v>
      </c>
      <c r="E44" s="72">
        <v>1</v>
      </c>
      <c r="F44" s="22">
        <f t="shared" si="6"/>
        <v>0</v>
      </c>
      <c r="G44" s="33">
        <f t="shared" si="6"/>
        <v>0</v>
      </c>
      <c r="H44" s="93">
        <v>1</v>
      </c>
      <c r="I44" s="72">
        <v>1</v>
      </c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7.6804915514592934E-4</v>
      </c>
      <c r="N44" s="162">
        <v>2</v>
      </c>
    </row>
    <row r="45" spans="1:14" ht="14.25" x14ac:dyDescent="0.15">
      <c r="A45" s="179" t="s">
        <v>170</v>
      </c>
      <c r="B45" s="22"/>
      <c r="C45" s="72"/>
      <c r="D45" s="22"/>
      <c r="E45" s="72"/>
      <c r="F45" s="22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2</v>
      </c>
    </row>
    <row r="46" spans="1:14" ht="14.25" x14ac:dyDescent="0.15">
      <c r="A46" s="181" t="s">
        <v>171</v>
      </c>
      <c r="B46" s="22"/>
      <c r="C46" s="72"/>
      <c r="D46" s="22"/>
      <c r="E46" s="72"/>
      <c r="F46" s="77">
        <f t="shared" si="6"/>
        <v>0</v>
      </c>
      <c r="G46" s="33">
        <f t="shared" si="6"/>
        <v>0</v>
      </c>
      <c r="H46" s="22"/>
      <c r="I46" s="72"/>
      <c r="J46" s="22">
        <f t="shared" si="5"/>
        <v>0</v>
      </c>
      <c r="K46" s="34">
        <f t="shared" si="5"/>
        <v>0</v>
      </c>
      <c r="L46" s="161">
        <f t="shared" si="2"/>
        <v>0</v>
      </c>
      <c r="M46" s="35">
        <f t="shared" si="3"/>
        <v>0</v>
      </c>
      <c r="N46" s="162">
        <v>1</v>
      </c>
    </row>
    <row r="47" spans="1:14" ht="14.25" x14ac:dyDescent="0.15">
      <c r="A47" s="179" t="s">
        <v>172</v>
      </c>
      <c r="B47" s="22">
        <v>23</v>
      </c>
      <c r="C47" s="72">
        <v>24</v>
      </c>
      <c r="D47" s="22">
        <v>21</v>
      </c>
      <c r="E47" s="72">
        <v>22</v>
      </c>
      <c r="F47" s="77">
        <f t="shared" si="6"/>
        <v>2</v>
      </c>
      <c r="G47" s="33">
        <f t="shared" si="6"/>
        <v>2</v>
      </c>
      <c r="H47" s="22">
        <v>21</v>
      </c>
      <c r="I47" s="72">
        <v>21</v>
      </c>
      <c r="J47" s="22">
        <f t="shared" si="5"/>
        <v>2</v>
      </c>
      <c r="K47" s="34">
        <f t="shared" si="5"/>
        <v>3</v>
      </c>
      <c r="L47" s="161">
        <f t="shared" si="2"/>
        <v>0.14285714285714285</v>
      </c>
      <c r="M47" s="35">
        <f t="shared" si="3"/>
        <v>1.8433179723502304E-2</v>
      </c>
      <c r="N47" s="162">
        <v>1</v>
      </c>
    </row>
    <row r="48" spans="1:14" ht="14.25" x14ac:dyDescent="0.15">
      <c r="A48" s="184" t="s">
        <v>173</v>
      </c>
      <c r="B48" s="22"/>
      <c r="C48" s="72"/>
      <c r="D48" s="22"/>
      <c r="E48" s="72"/>
      <c r="F48" s="79">
        <f t="shared" si="6"/>
        <v>0</v>
      </c>
      <c r="G48" s="30">
        <f t="shared" si="6"/>
        <v>0</v>
      </c>
      <c r="H48" s="22"/>
      <c r="I48" s="72"/>
      <c r="J48" s="22">
        <f t="shared" si="5"/>
        <v>0</v>
      </c>
      <c r="K48" s="34">
        <f t="shared" si="5"/>
        <v>0</v>
      </c>
      <c r="L48" s="161">
        <f t="shared" si="2"/>
        <v>0</v>
      </c>
      <c r="M48" s="35">
        <f t="shared" si="3"/>
        <v>0</v>
      </c>
      <c r="N48" s="162">
        <v>3</v>
      </c>
    </row>
    <row r="49" spans="1:14" ht="14.25" x14ac:dyDescent="0.15">
      <c r="A49" s="179" t="s">
        <v>174</v>
      </c>
      <c r="B49" s="22">
        <v>6</v>
      </c>
      <c r="C49" s="73">
        <v>6</v>
      </c>
      <c r="D49" s="22">
        <v>6</v>
      </c>
      <c r="E49" s="73">
        <v>6</v>
      </c>
      <c r="F49" s="77">
        <f t="shared" si="6"/>
        <v>0</v>
      </c>
      <c r="G49" s="33">
        <f t="shared" si="6"/>
        <v>0</v>
      </c>
      <c r="H49" s="22">
        <v>5</v>
      </c>
      <c r="I49" s="73">
        <v>5</v>
      </c>
      <c r="J49" s="21">
        <f t="shared" si="5"/>
        <v>1</v>
      </c>
      <c r="K49" s="34">
        <f t="shared" si="5"/>
        <v>1</v>
      </c>
      <c r="L49" s="161">
        <f t="shared" si="2"/>
        <v>0.2</v>
      </c>
      <c r="M49" s="35">
        <f t="shared" si="3"/>
        <v>4.608294930875576E-3</v>
      </c>
      <c r="N49" s="162">
        <v>2</v>
      </c>
    </row>
    <row r="50" spans="1:14" ht="14.25" x14ac:dyDescent="0.15">
      <c r="A50" s="179" t="s">
        <v>175</v>
      </c>
      <c r="B50" s="22">
        <v>21</v>
      </c>
      <c r="C50" s="73">
        <v>27</v>
      </c>
      <c r="D50" s="22">
        <v>21</v>
      </c>
      <c r="E50" s="73">
        <v>27</v>
      </c>
      <c r="F50" s="77">
        <f t="shared" si="6"/>
        <v>0</v>
      </c>
      <c r="G50" s="33">
        <f t="shared" si="6"/>
        <v>0</v>
      </c>
      <c r="H50" s="185">
        <v>16</v>
      </c>
      <c r="I50" s="73">
        <v>22</v>
      </c>
      <c r="J50" s="21">
        <f t="shared" si="5"/>
        <v>5</v>
      </c>
      <c r="K50" s="34">
        <f t="shared" si="5"/>
        <v>5</v>
      </c>
      <c r="L50" s="161">
        <f t="shared" si="2"/>
        <v>0.22727272727272727</v>
      </c>
      <c r="M50" s="35">
        <f t="shared" si="3"/>
        <v>2.0737327188940093E-2</v>
      </c>
      <c r="N50" s="162">
        <v>4</v>
      </c>
    </row>
    <row r="51" spans="1:14" ht="14.25" x14ac:dyDescent="0.15">
      <c r="A51" s="179" t="s">
        <v>176</v>
      </c>
      <c r="B51" s="22"/>
      <c r="C51" s="73"/>
      <c r="D51" s="22"/>
      <c r="E51" s="73"/>
      <c r="F51" s="77">
        <f t="shared" si="6"/>
        <v>0</v>
      </c>
      <c r="G51" s="33">
        <f t="shared" si="6"/>
        <v>0</v>
      </c>
      <c r="H51" s="186"/>
      <c r="I51" s="73"/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0</v>
      </c>
      <c r="N51" s="162">
        <v>2</v>
      </c>
    </row>
    <row r="52" spans="1:14" ht="14.25" x14ac:dyDescent="0.15">
      <c r="A52" s="176" t="s">
        <v>177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7.6804915514592934E-4</v>
      </c>
      <c r="N52" s="162">
        <v>1</v>
      </c>
    </row>
    <row r="53" spans="1:14" ht="14.25" x14ac:dyDescent="0.15">
      <c r="A53" s="179" t="s">
        <v>71</v>
      </c>
      <c r="B53" s="22">
        <v>1</v>
      </c>
      <c r="C53" s="73">
        <v>1</v>
      </c>
      <c r="D53" s="22">
        <v>1</v>
      </c>
      <c r="E53" s="73">
        <v>1</v>
      </c>
      <c r="F53" s="77">
        <f t="shared" si="6"/>
        <v>0</v>
      </c>
      <c r="G53" s="33">
        <f t="shared" si="6"/>
        <v>0</v>
      </c>
      <c r="H53" s="186">
        <v>1</v>
      </c>
      <c r="I53" s="73">
        <v>1</v>
      </c>
      <c r="J53" s="21">
        <f t="shared" si="5"/>
        <v>0</v>
      </c>
      <c r="K53" s="34">
        <f t="shared" si="5"/>
        <v>0</v>
      </c>
      <c r="L53" s="161">
        <f t="shared" si="2"/>
        <v>0</v>
      </c>
      <c r="M53" s="35">
        <f t="shared" si="3"/>
        <v>7.6804915514592934E-4</v>
      </c>
      <c r="N53" s="162">
        <v>5</v>
      </c>
    </row>
    <row r="54" spans="1:14" ht="14.25" x14ac:dyDescent="0.15">
      <c r="A54" s="179" t="s">
        <v>178</v>
      </c>
      <c r="B54" s="22">
        <v>122</v>
      </c>
      <c r="C54" s="73">
        <v>128</v>
      </c>
      <c r="D54" s="22">
        <v>119</v>
      </c>
      <c r="E54" s="73">
        <v>125</v>
      </c>
      <c r="F54" s="77">
        <f t="shared" si="6"/>
        <v>3</v>
      </c>
      <c r="G54" s="33">
        <f t="shared" si="6"/>
        <v>3</v>
      </c>
      <c r="H54" s="186">
        <v>119</v>
      </c>
      <c r="I54" s="73">
        <v>125</v>
      </c>
      <c r="J54" s="21">
        <f t="shared" si="5"/>
        <v>3</v>
      </c>
      <c r="K54" s="34">
        <f t="shared" si="5"/>
        <v>3</v>
      </c>
      <c r="L54" s="161">
        <f t="shared" si="2"/>
        <v>2.4E-2</v>
      </c>
      <c r="M54" s="35">
        <f t="shared" si="3"/>
        <v>9.8310291858678955E-2</v>
      </c>
      <c r="N54" s="187">
        <v>1</v>
      </c>
    </row>
    <row r="55" spans="1:14" ht="15" thickBot="1" x14ac:dyDescent="0.2">
      <c r="A55" s="188" t="s">
        <v>88</v>
      </c>
      <c r="B55" s="42">
        <v>1</v>
      </c>
      <c r="C55" s="189">
        <v>1</v>
      </c>
      <c r="D55" s="42">
        <v>1</v>
      </c>
      <c r="E55" s="189">
        <v>1</v>
      </c>
      <c r="F55" s="77">
        <f t="shared" si="6"/>
        <v>0</v>
      </c>
      <c r="G55" s="33">
        <f t="shared" si="6"/>
        <v>0</v>
      </c>
      <c r="H55" s="190">
        <v>1</v>
      </c>
      <c r="I55" s="189">
        <v>3</v>
      </c>
      <c r="J55" s="42">
        <f t="shared" si="5"/>
        <v>0</v>
      </c>
      <c r="K55" s="38">
        <f t="shared" si="5"/>
        <v>-2</v>
      </c>
      <c r="L55" s="191">
        <f t="shared" si="2"/>
        <v>-0.66666666666666663</v>
      </c>
      <c r="M55" s="39">
        <f t="shared" si="3"/>
        <v>7.6804915514592934E-4</v>
      </c>
      <c r="N55" s="192">
        <v>0</v>
      </c>
    </row>
    <row r="56" spans="1:14" ht="15" thickBot="1" x14ac:dyDescent="0.2">
      <c r="A56" s="193" t="s">
        <v>53</v>
      </c>
      <c r="B56" s="43">
        <f>SUM(B5:B55)</f>
        <v>1067</v>
      </c>
      <c r="C56" s="75">
        <f>SUM(C5:C55)</f>
        <v>1302</v>
      </c>
      <c r="D56" s="43">
        <f>SUM(D5:D55)</f>
        <v>1054</v>
      </c>
      <c r="E56" s="75">
        <f>SUM(E5:E55)</f>
        <v>1287</v>
      </c>
      <c r="F56" s="44">
        <f t="shared" si="6"/>
        <v>13</v>
      </c>
      <c r="G56" s="146">
        <f t="shared" si="6"/>
        <v>15</v>
      </c>
      <c r="H56" s="43">
        <f>SUM(H5:H55)</f>
        <v>1043</v>
      </c>
      <c r="I56" s="75">
        <f>SUM(I5:I55)</f>
        <v>1275</v>
      </c>
      <c r="J56" s="44">
        <f t="shared" si="5"/>
        <v>24</v>
      </c>
      <c r="K56" s="45">
        <f t="shared" si="5"/>
        <v>27</v>
      </c>
      <c r="L56" s="194">
        <f t="shared" si="2"/>
        <v>2.1176470588235293E-2</v>
      </c>
      <c r="M56" s="195">
        <f t="shared" si="3"/>
        <v>1</v>
      </c>
      <c r="N56" s="7"/>
    </row>
    <row r="58" spans="1:14" x14ac:dyDescent="0.15">
      <c r="C58">
        <f>SUBTOTAL(9,C5:C54)</f>
        <v>1301</v>
      </c>
    </row>
  </sheetData>
  <mergeCells count="15">
    <mergeCell ref="AA3:AB3"/>
    <mergeCell ref="AC3:AD3"/>
    <mergeCell ref="AE3:AF3"/>
    <mergeCell ref="P3:P4"/>
    <mergeCell ref="Q3:R3"/>
    <mergeCell ref="S3:T3"/>
    <mergeCell ref="U3:V3"/>
    <mergeCell ref="W3:X3"/>
    <mergeCell ref="Y3:Z3"/>
    <mergeCell ref="I2:M2"/>
    <mergeCell ref="B3:C3"/>
    <mergeCell ref="D3:E3"/>
    <mergeCell ref="F3:G3"/>
    <mergeCell ref="H3:I3"/>
    <mergeCell ref="J3:K3"/>
  </mergeCells>
  <phoneticPr fontId="15"/>
  <pageMargins left="0.7" right="0.7" top="0.75" bottom="0.75" header="0.3" footer="0.3"/>
  <pageSetup paperSize="9" scale="93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58"/>
  <sheetViews>
    <sheetView workbookViewId="0">
      <selection activeCell="AF22" sqref="AF22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62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6.875" customWidth="1"/>
    <col min="14" max="14" width="5.625" customWidth="1"/>
    <col min="15" max="15" width="6" customWidth="1"/>
    <col min="16" max="16" width="5.25" customWidth="1"/>
    <col min="17" max="28" width="5.375" customWidth="1"/>
    <col min="29" max="29" width="6.125" customWidth="1"/>
    <col min="30" max="32" width="5.375" customWidth="1"/>
  </cols>
  <sheetData>
    <row r="2" spans="1:32" ht="15" thickBot="1" x14ac:dyDescent="0.2">
      <c r="A2" s="127"/>
      <c r="B2" s="1"/>
      <c r="C2" s="1"/>
      <c r="D2" s="1"/>
      <c r="G2" s="1"/>
      <c r="I2" s="253" t="s">
        <v>129</v>
      </c>
      <c r="J2" s="253"/>
      <c r="K2" s="253"/>
      <c r="L2" s="253"/>
      <c r="M2" s="253"/>
    </row>
    <row r="3" spans="1:32" ht="14.25" x14ac:dyDescent="0.15">
      <c r="A3" s="149"/>
      <c r="B3" s="248">
        <v>44682</v>
      </c>
      <c r="C3" s="249"/>
      <c r="D3" s="248">
        <v>44652</v>
      </c>
      <c r="E3" s="249"/>
      <c r="F3" s="250" t="s">
        <v>3</v>
      </c>
      <c r="G3" s="251"/>
      <c r="H3" s="248">
        <v>44317</v>
      </c>
      <c r="I3" s="249"/>
      <c r="J3" s="250" t="s">
        <v>4</v>
      </c>
      <c r="K3" s="252"/>
      <c r="L3" s="65" t="s">
        <v>5</v>
      </c>
      <c r="M3" s="23" t="s">
        <v>6</v>
      </c>
      <c r="N3" s="8"/>
      <c r="P3" s="241" t="s">
        <v>114</v>
      </c>
      <c r="Q3" s="243" t="s">
        <v>8</v>
      </c>
      <c r="R3" s="243"/>
      <c r="S3" s="232" t="s">
        <v>9</v>
      </c>
      <c r="T3" s="233"/>
      <c r="U3" s="234" t="s">
        <v>10</v>
      </c>
      <c r="V3" s="235"/>
      <c r="W3" s="232" t="s">
        <v>11</v>
      </c>
      <c r="X3" s="233"/>
      <c r="Y3" s="236" t="s">
        <v>12</v>
      </c>
      <c r="Z3" s="233"/>
      <c r="AA3" s="232" t="s">
        <v>13</v>
      </c>
      <c r="AB3" s="237"/>
      <c r="AC3" s="238" t="s">
        <v>14</v>
      </c>
      <c r="AD3" s="239"/>
      <c r="AE3" s="230" t="s">
        <v>15</v>
      </c>
      <c r="AF3" s="231"/>
    </row>
    <row r="4" spans="1:32" ht="15" thickBot="1" x14ac:dyDescent="0.2">
      <c r="A4" s="150" t="s">
        <v>6</v>
      </c>
      <c r="B4" s="19" t="s">
        <v>16</v>
      </c>
      <c r="C4" s="91" t="s">
        <v>17</v>
      </c>
      <c r="D4" s="19" t="s">
        <v>16</v>
      </c>
      <c r="E4" s="91" t="s">
        <v>17</v>
      </c>
      <c r="F4" s="24" t="s">
        <v>16</v>
      </c>
      <c r="G4" s="89" t="s">
        <v>17</v>
      </c>
      <c r="H4" s="24" t="s">
        <v>16</v>
      </c>
      <c r="I4" s="151" t="s">
        <v>17</v>
      </c>
      <c r="J4" s="24" t="s">
        <v>16</v>
      </c>
      <c r="K4" s="90" t="s">
        <v>17</v>
      </c>
      <c r="L4" s="66" t="s">
        <v>18</v>
      </c>
      <c r="M4" s="25" t="s">
        <v>19</v>
      </c>
      <c r="N4" s="152" t="s">
        <v>2</v>
      </c>
      <c r="P4" s="242"/>
      <c r="Q4" s="52" t="s">
        <v>21</v>
      </c>
      <c r="R4" s="153" t="s">
        <v>17</v>
      </c>
      <c r="S4" s="53" t="s">
        <v>21</v>
      </c>
      <c r="T4" s="154" t="s">
        <v>17</v>
      </c>
      <c r="U4" s="52" t="s">
        <v>21</v>
      </c>
      <c r="V4" s="153" t="s">
        <v>17</v>
      </c>
      <c r="W4" s="53" t="s">
        <v>21</v>
      </c>
      <c r="X4" s="154" t="s">
        <v>17</v>
      </c>
      <c r="Y4" s="52" t="s">
        <v>21</v>
      </c>
      <c r="Z4" s="153" t="s">
        <v>17</v>
      </c>
      <c r="AA4" s="53" t="s">
        <v>21</v>
      </c>
      <c r="AB4" s="155" t="s">
        <v>17</v>
      </c>
      <c r="AC4" s="156" t="s">
        <v>21</v>
      </c>
      <c r="AD4" s="157" t="s">
        <v>17</v>
      </c>
      <c r="AE4" s="158" t="s">
        <v>22</v>
      </c>
      <c r="AF4" s="159" t="s">
        <v>23</v>
      </c>
    </row>
    <row r="5" spans="1:32" ht="14.25" x14ac:dyDescent="0.15">
      <c r="A5" s="160" t="s">
        <v>134</v>
      </c>
      <c r="B5" s="125">
        <v>1</v>
      </c>
      <c r="C5" s="76">
        <v>1</v>
      </c>
      <c r="D5" s="125">
        <v>1</v>
      </c>
      <c r="E5" s="76">
        <v>1</v>
      </c>
      <c r="F5" s="20">
        <f t="shared" ref="F5:G34" si="0">B5-D5</f>
        <v>0</v>
      </c>
      <c r="G5" s="26">
        <f t="shared" si="0"/>
        <v>0</v>
      </c>
      <c r="H5" s="125"/>
      <c r="I5" s="76"/>
      <c r="J5" s="27">
        <f t="shared" ref="J5:K18" si="1">B5-H5</f>
        <v>1</v>
      </c>
      <c r="K5" s="28">
        <f t="shared" si="1"/>
        <v>1</v>
      </c>
      <c r="L5" s="161">
        <f t="shared" ref="L5:L56" si="2">IF(ISERROR(K5/I5),0,K5/I5)</f>
        <v>0</v>
      </c>
      <c r="M5" s="29">
        <f t="shared" ref="M5:M56" si="3">C5/$C$56</f>
        <v>7.77000777000777E-4</v>
      </c>
      <c r="N5" s="162">
        <v>1</v>
      </c>
      <c r="P5" s="148" t="s">
        <v>25</v>
      </c>
      <c r="Q5" s="163">
        <v>19</v>
      </c>
      <c r="R5" s="163">
        <v>1038</v>
      </c>
      <c r="S5" s="164">
        <v>7</v>
      </c>
      <c r="T5" s="164">
        <v>14</v>
      </c>
      <c r="U5" s="163">
        <v>1</v>
      </c>
      <c r="V5" s="163">
        <v>1</v>
      </c>
      <c r="W5" s="164">
        <v>3</v>
      </c>
      <c r="X5" s="164">
        <v>31</v>
      </c>
      <c r="Y5" s="163">
        <v>5</v>
      </c>
      <c r="Z5" s="165">
        <v>198</v>
      </c>
      <c r="AA5" s="164">
        <v>2</v>
      </c>
      <c r="AB5" s="166">
        <v>4</v>
      </c>
      <c r="AC5" s="167">
        <f>Q5+S5+U5+W5+Y5+AA5</f>
        <v>37</v>
      </c>
      <c r="AD5" s="168">
        <f>R5+T5+V5+X5+Z5+AB5+C55</f>
        <v>1287</v>
      </c>
      <c r="AE5" s="169">
        <v>624</v>
      </c>
      <c r="AF5" s="170">
        <v>663</v>
      </c>
    </row>
    <row r="6" spans="1:32" ht="15" thickBot="1" x14ac:dyDescent="0.2">
      <c r="A6" s="171" t="s">
        <v>135</v>
      </c>
      <c r="B6" s="126">
        <v>1</v>
      </c>
      <c r="C6" s="74">
        <v>2</v>
      </c>
      <c r="D6" s="126">
        <v>1</v>
      </c>
      <c r="E6" s="74">
        <v>2</v>
      </c>
      <c r="F6" s="21">
        <f t="shared" si="0"/>
        <v>0</v>
      </c>
      <c r="G6" s="30">
        <f t="shared" si="0"/>
        <v>0</v>
      </c>
      <c r="H6" s="126">
        <v>1</v>
      </c>
      <c r="I6" s="74">
        <v>2</v>
      </c>
      <c r="J6" s="21">
        <f t="shared" si="1"/>
        <v>0</v>
      </c>
      <c r="K6" s="31">
        <f t="shared" si="1"/>
        <v>0</v>
      </c>
      <c r="L6" s="161">
        <f t="shared" si="2"/>
        <v>0</v>
      </c>
      <c r="M6" s="32">
        <f t="shared" si="3"/>
        <v>1.554001554001554E-3</v>
      </c>
      <c r="N6" s="162">
        <v>5</v>
      </c>
      <c r="P6" s="172" t="s">
        <v>19</v>
      </c>
      <c r="Q6" s="59">
        <f>Q5/AC5</f>
        <v>0.51351351351351349</v>
      </c>
      <c r="R6" s="59">
        <f>R5/AD5</f>
        <v>0.80652680652680653</v>
      </c>
      <c r="S6" s="60">
        <f>S5/AC5</f>
        <v>0.1891891891891892</v>
      </c>
      <c r="T6" s="60">
        <f>T5/AD5</f>
        <v>1.0878010878010878E-2</v>
      </c>
      <c r="U6" s="59">
        <f>U5/AC5</f>
        <v>2.7027027027027029E-2</v>
      </c>
      <c r="V6" s="59">
        <f>V5/AD5</f>
        <v>7.77000777000777E-4</v>
      </c>
      <c r="W6" s="60">
        <f>W5/AC5</f>
        <v>8.1081081081081086E-2</v>
      </c>
      <c r="X6" s="60">
        <f>X5/AD5</f>
        <v>2.4087024087024088E-2</v>
      </c>
      <c r="Y6" s="59">
        <f>Y5/AC5</f>
        <v>0.13513513513513514</v>
      </c>
      <c r="Z6" s="59">
        <f>Z5/AD5</f>
        <v>0.15384615384615385</v>
      </c>
      <c r="AA6" s="60">
        <f>AA5/AC5</f>
        <v>5.4054054054054057E-2</v>
      </c>
      <c r="AB6" s="173">
        <f>AB5/AD5</f>
        <v>3.108003108003108E-3</v>
      </c>
      <c r="AC6" s="174">
        <f>Q6+S6+U6+W6+Y6+AA6</f>
        <v>0.99999999999999989</v>
      </c>
      <c r="AD6" s="175">
        <f>R6+T6+V6+X6+Z6+AB6</f>
        <v>0.99922299922299929</v>
      </c>
      <c r="AE6" s="63">
        <f>AE5/AD5</f>
        <v>0.48484848484848486</v>
      </c>
      <c r="AF6" s="64">
        <f>AF5/AD5</f>
        <v>0.51515151515151514</v>
      </c>
    </row>
    <row r="7" spans="1:32" ht="14.25" x14ac:dyDescent="0.15">
      <c r="A7" s="176" t="s">
        <v>84</v>
      </c>
      <c r="B7" s="93">
        <v>3</v>
      </c>
      <c r="C7" s="73">
        <v>3</v>
      </c>
      <c r="D7" s="93">
        <v>3</v>
      </c>
      <c r="E7" s="73">
        <v>3</v>
      </c>
      <c r="F7" s="22">
        <f t="shared" si="0"/>
        <v>0</v>
      </c>
      <c r="G7" s="33">
        <f t="shared" si="0"/>
        <v>0</v>
      </c>
      <c r="H7" s="93">
        <v>3</v>
      </c>
      <c r="I7" s="73">
        <v>3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2.331002331002331E-3</v>
      </c>
      <c r="N7" s="162">
        <v>6</v>
      </c>
      <c r="P7" s="127"/>
      <c r="Q7" s="177"/>
      <c r="R7" s="178" t="s">
        <v>180</v>
      </c>
    </row>
    <row r="8" spans="1:32" ht="14.25" x14ac:dyDescent="0.15">
      <c r="A8" s="179" t="s">
        <v>137</v>
      </c>
      <c r="B8" s="93">
        <v>2</v>
      </c>
      <c r="C8" s="73">
        <v>2</v>
      </c>
      <c r="D8" s="93">
        <v>2</v>
      </c>
      <c r="E8" s="73">
        <v>2</v>
      </c>
      <c r="F8" s="22">
        <f t="shared" si="0"/>
        <v>0</v>
      </c>
      <c r="G8" s="33">
        <f t="shared" si="0"/>
        <v>0</v>
      </c>
      <c r="H8" s="93">
        <v>2</v>
      </c>
      <c r="I8" s="73">
        <v>2</v>
      </c>
      <c r="J8" s="22">
        <f t="shared" si="1"/>
        <v>0</v>
      </c>
      <c r="K8" s="34">
        <f t="shared" si="1"/>
        <v>0</v>
      </c>
      <c r="L8" s="161">
        <f t="shared" si="2"/>
        <v>0</v>
      </c>
      <c r="M8" s="35">
        <f t="shared" si="3"/>
        <v>1.554001554001554E-3</v>
      </c>
      <c r="N8" s="162">
        <v>2</v>
      </c>
      <c r="Q8" s="177"/>
      <c r="R8" s="178" t="s">
        <v>116</v>
      </c>
    </row>
    <row r="9" spans="1:32" ht="14.25" x14ac:dyDescent="0.15">
      <c r="A9" s="179" t="s">
        <v>138</v>
      </c>
      <c r="B9" s="93">
        <v>107</v>
      </c>
      <c r="C9" s="73">
        <v>190</v>
      </c>
      <c r="D9" s="93">
        <v>104</v>
      </c>
      <c r="E9" s="73">
        <v>186</v>
      </c>
      <c r="F9" s="22">
        <f t="shared" si="0"/>
        <v>3</v>
      </c>
      <c r="G9" s="33">
        <f t="shared" si="0"/>
        <v>4</v>
      </c>
      <c r="H9" s="93">
        <v>102</v>
      </c>
      <c r="I9" s="73">
        <v>188</v>
      </c>
      <c r="J9" s="22">
        <f t="shared" si="1"/>
        <v>5</v>
      </c>
      <c r="K9" s="34">
        <f t="shared" si="1"/>
        <v>2</v>
      </c>
      <c r="L9" s="161">
        <f t="shared" si="2"/>
        <v>1.0638297872340425E-2</v>
      </c>
      <c r="M9" s="35">
        <f t="shared" si="3"/>
        <v>0.14763014763014762</v>
      </c>
      <c r="N9" s="162">
        <v>5</v>
      </c>
      <c r="P9" s="127"/>
      <c r="Q9" s="177"/>
    </row>
    <row r="10" spans="1:32" ht="14.25" x14ac:dyDescent="0.15">
      <c r="A10" s="179" t="s">
        <v>139</v>
      </c>
      <c r="B10" s="22">
        <v>1</v>
      </c>
      <c r="C10" s="73">
        <v>1</v>
      </c>
      <c r="D10" s="22">
        <v>2</v>
      </c>
      <c r="E10" s="73">
        <v>2</v>
      </c>
      <c r="F10" s="22">
        <f t="shared" si="0"/>
        <v>-1</v>
      </c>
      <c r="G10" s="33">
        <f t="shared" si="0"/>
        <v>-1</v>
      </c>
      <c r="H10" s="22"/>
      <c r="I10" s="73"/>
      <c r="J10" s="22">
        <f t="shared" si="1"/>
        <v>1</v>
      </c>
      <c r="K10" s="34">
        <f t="shared" si="1"/>
        <v>1</v>
      </c>
      <c r="L10" s="161">
        <f t="shared" si="2"/>
        <v>0</v>
      </c>
      <c r="M10" s="35">
        <f t="shared" si="3"/>
        <v>7.77000777000777E-4</v>
      </c>
      <c r="N10" s="162">
        <v>1</v>
      </c>
    </row>
    <row r="11" spans="1:32" ht="14.25" x14ac:dyDescent="0.15">
      <c r="A11" s="180" t="s">
        <v>140</v>
      </c>
      <c r="B11" s="93">
        <v>9</v>
      </c>
      <c r="C11" s="73">
        <v>19</v>
      </c>
      <c r="D11" s="93">
        <v>9</v>
      </c>
      <c r="E11" s="73">
        <v>19</v>
      </c>
      <c r="F11" s="22">
        <f t="shared" si="0"/>
        <v>0</v>
      </c>
      <c r="G11" s="33">
        <f t="shared" si="0"/>
        <v>0</v>
      </c>
      <c r="H11" s="93">
        <v>11</v>
      </c>
      <c r="I11" s="73">
        <v>21</v>
      </c>
      <c r="J11" s="22">
        <f t="shared" si="1"/>
        <v>-2</v>
      </c>
      <c r="K11" s="34">
        <f t="shared" si="1"/>
        <v>-2</v>
      </c>
      <c r="L11" s="161">
        <f t="shared" si="2"/>
        <v>-9.5238095238095233E-2</v>
      </c>
      <c r="M11" s="35">
        <f t="shared" si="3"/>
        <v>1.4763014763014764E-2</v>
      </c>
      <c r="N11" s="162">
        <v>1</v>
      </c>
    </row>
    <row r="12" spans="1:32" ht="14.25" x14ac:dyDescent="0.15">
      <c r="A12" s="179" t="s">
        <v>141</v>
      </c>
      <c r="B12" s="93">
        <v>1</v>
      </c>
      <c r="C12" s="73">
        <v>1</v>
      </c>
      <c r="D12" s="93">
        <v>1</v>
      </c>
      <c r="E12" s="73">
        <v>1</v>
      </c>
      <c r="F12" s="22">
        <f t="shared" si="0"/>
        <v>0</v>
      </c>
      <c r="G12" s="33">
        <f t="shared" si="0"/>
        <v>0</v>
      </c>
      <c r="H12" s="93"/>
      <c r="I12" s="73"/>
      <c r="J12" s="22">
        <f t="shared" si="1"/>
        <v>1</v>
      </c>
      <c r="K12" s="34">
        <f t="shared" si="1"/>
        <v>1</v>
      </c>
      <c r="L12" s="161">
        <f t="shared" si="2"/>
        <v>0</v>
      </c>
      <c r="M12" s="35">
        <f t="shared" si="3"/>
        <v>7.77000777000777E-4</v>
      </c>
      <c r="N12" s="162">
        <v>1</v>
      </c>
    </row>
    <row r="13" spans="1:32" ht="14.25" x14ac:dyDescent="0.15">
      <c r="A13" s="179" t="s">
        <v>142</v>
      </c>
      <c r="B13" s="22">
        <v>1</v>
      </c>
      <c r="C13" s="73">
        <v>3</v>
      </c>
      <c r="D13" s="22">
        <v>1</v>
      </c>
      <c r="E13" s="73">
        <v>3</v>
      </c>
      <c r="F13" s="22">
        <f t="shared" si="0"/>
        <v>0</v>
      </c>
      <c r="G13" s="36">
        <f t="shared" si="0"/>
        <v>0</v>
      </c>
      <c r="H13" s="22">
        <v>1</v>
      </c>
      <c r="I13" s="73">
        <v>1</v>
      </c>
      <c r="J13" s="22">
        <f t="shared" si="1"/>
        <v>0</v>
      </c>
      <c r="K13" s="34">
        <f t="shared" si="1"/>
        <v>2</v>
      </c>
      <c r="L13" s="161">
        <f t="shared" si="2"/>
        <v>2</v>
      </c>
      <c r="M13" s="35">
        <f t="shared" si="3"/>
        <v>2.331002331002331E-3</v>
      </c>
      <c r="N13" s="162">
        <v>4</v>
      </c>
    </row>
    <row r="14" spans="1:32" ht="14.25" x14ac:dyDescent="0.15">
      <c r="A14" s="179" t="s">
        <v>143</v>
      </c>
      <c r="B14" s="22">
        <v>2</v>
      </c>
      <c r="C14" s="73">
        <v>4</v>
      </c>
      <c r="D14" s="22">
        <v>2</v>
      </c>
      <c r="E14" s="73">
        <v>4</v>
      </c>
      <c r="F14" s="22">
        <f t="shared" si="0"/>
        <v>0</v>
      </c>
      <c r="G14" s="33">
        <f t="shared" si="0"/>
        <v>0</v>
      </c>
      <c r="H14" s="22">
        <v>1</v>
      </c>
      <c r="I14" s="73">
        <v>2</v>
      </c>
      <c r="J14" s="22">
        <f t="shared" si="1"/>
        <v>1</v>
      </c>
      <c r="K14" s="34">
        <f t="shared" si="1"/>
        <v>2</v>
      </c>
      <c r="L14" s="161">
        <f t="shared" si="2"/>
        <v>1</v>
      </c>
      <c r="M14" s="35">
        <f t="shared" si="3"/>
        <v>3.108003108003108E-3</v>
      </c>
      <c r="N14" s="162">
        <v>1</v>
      </c>
    </row>
    <row r="15" spans="1:32" ht="14.25" x14ac:dyDescent="0.15">
      <c r="A15" s="179" t="s">
        <v>144</v>
      </c>
      <c r="B15" s="93">
        <v>186</v>
      </c>
      <c r="C15" s="73">
        <v>228</v>
      </c>
      <c r="D15" s="93">
        <v>183</v>
      </c>
      <c r="E15" s="73">
        <v>225</v>
      </c>
      <c r="F15" s="22">
        <f t="shared" si="0"/>
        <v>3</v>
      </c>
      <c r="G15" s="33">
        <f t="shared" si="0"/>
        <v>3</v>
      </c>
      <c r="H15" s="93">
        <v>178</v>
      </c>
      <c r="I15" s="73">
        <v>220</v>
      </c>
      <c r="J15" s="22">
        <f t="shared" si="1"/>
        <v>8</v>
      </c>
      <c r="K15" s="34">
        <f t="shared" si="1"/>
        <v>8</v>
      </c>
      <c r="L15" s="161">
        <f t="shared" si="2"/>
        <v>3.6363636363636362E-2</v>
      </c>
      <c r="M15" s="35">
        <f t="shared" si="3"/>
        <v>0.17715617715617715</v>
      </c>
      <c r="N15" s="162">
        <v>1</v>
      </c>
    </row>
    <row r="16" spans="1:32" ht="14.25" x14ac:dyDescent="0.15">
      <c r="A16" s="179" t="s">
        <v>73</v>
      </c>
      <c r="B16" s="93">
        <v>123</v>
      </c>
      <c r="C16" s="73">
        <v>127</v>
      </c>
      <c r="D16" s="93">
        <v>124</v>
      </c>
      <c r="E16" s="73">
        <v>128</v>
      </c>
      <c r="F16" s="22">
        <f t="shared" si="0"/>
        <v>-1</v>
      </c>
      <c r="G16" s="33">
        <f t="shared" si="0"/>
        <v>-1</v>
      </c>
      <c r="H16" s="93">
        <v>128</v>
      </c>
      <c r="I16" s="73">
        <v>131</v>
      </c>
      <c r="J16" s="22">
        <f t="shared" si="1"/>
        <v>-5</v>
      </c>
      <c r="K16" s="34">
        <f t="shared" si="1"/>
        <v>-4</v>
      </c>
      <c r="L16" s="161">
        <f t="shared" si="2"/>
        <v>-3.0534351145038167E-2</v>
      </c>
      <c r="M16" s="35">
        <f t="shared" si="3"/>
        <v>9.8679098679098673E-2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7.77000777000777E-4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1.554001554001554E-3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>
        <v>1</v>
      </c>
      <c r="I20" s="73">
        <v>1</v>
      </c>
      <c r="J20" s="22">
        <f t="shared" ref="J20:K31" si="4">B20-H20</f>
        <v>-1</v>
      </c>
      <c r="K20" s="34">
        <f t="shared" si="4"/>
        <v>-1</v>
      </c>
      <c r="L20" s="161">
        <f t="shared" si="2"/>
        <v>-1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7.77000777000777E-4</v>
      </c>
      <c r="N21" s="162">
        <v>3</v>
      </c>
    </row>
    <row r="22" spans="1:14" ht="14.25" x14ac:dyDescent="0.15">
      <c r="A22" s="179" t="s">
        <v>150</v>
      </c>
      <c r="B22" s="93">
        <v>7</v>
      </c>
      <c r="C22" s="73">
        <v>8</v>
      </c>
      <c r="D22" s="93">
        <v>7</v>
      </c>
      <c r="E22" s="73">
        <v>8</v>
      </c>
      <c r="F22" s="37">
        <f t="shared" si="0"/>
        <v>0</v>
      </c>
      <c r="G22" s="33">
        <f t="shared" si="0"/>
        <v>0</v>
      </c>
      <c r="H22" s="93">
        <v>6</v>
      </c>
      <c r="I22" s="73">
        <v>6</v>
      </c>
      <c r="J22" s="37">
        <f t="shared" si="4"/>
        <v>1</v>
      </c>
      <c r="K22" s="38">
        <f t="shared" si="4"/>
        <v>2</v>
      </c>
      <c r="L22" s="161">
        <f t="shared" si="2"/>
        <v>0.33333333333333331</v>
      </c>
      <c r="M22" s="39">
        <f t="shared" si="3"/>
        <v>6.216006216006216E-3</v>
      </c>
      <c r="N22" s="162">
        <v>1</v>
      </c>
    </row>
    <row r="23" spans="1:14" ht="14.25" x14ac:dyDescent="0.15">
      <c r="A23" s="181" t="s">
        <v>151</v>
      </c>
      <c r="B23" s="22">
        <v>31</v>
      </c>
      <c r="C23" s="73">
        <v>31</v>
      </c>
      <c r="D23" s="22">
        <v>29</v>
      </c>
      <c r="E23" s="73">
        <v>29</v>
      </c>
      <c r="F23" s="37">
        <f t="shared" si="0"/>
        <v>2</v>
      </c>
      <c r="G23" s="40">
        <f t="shared" si="0"/>
        <v>2</v>
      </c>
      <c r="H23" s="22">
        <v>36</v>
      </c>
      <c r="I23" s="73">
        <v>36</v>
      </c>
      <c r="J23" s="37">
        <f t="shared" si="4"/>
        <v>-5</v>
      </c>
      <c r="K23" s="38">
        <f t="shared" si="4"/>
        <v>-5</v>
      </c>
      <c r="L23" s="161">
        <f t="shared" si="2"/>
        <v>-0.1388888888888889</v>
      </c>
      <c r="M23" s="39">
        <f t="shared" si="3"/>
        <v>2.4087024087024088E-2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7.77000777000777E-4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7.77000777000777E-4</v>
      </c>
      <c r="N26" s="162">
        <v>4</v>
      </c>
    </row>
    <row r="27" spans="1:14" ht="14.25" x14ac:dyDescent="0.15">
      <c r="A27" s="179" t="s">
        <v>154</v>
      </c>
      <c r="B27" s="22">
        <v>7</v>
      </c>
      <c r="C27" s="73">
        <v>7</v>
      </c>
      <c r="D27" s="22">
        <v>7</v>
      </c>
      <c r="E27" s="73">
        <v>7</v>
      </c>
      <c r="F27" s="22">
        <f t="shared" si="0"/>
        <v>0</v>
      </c>
      <c r="G27" s="33">
        <f t="shared" si="0"/>
        <v>0</v>
      </c>
      <c r="H27" s="22">
        <v>7</v>
      </c>
      <c r="I27" s="73">
        <v>7</v>
      </c>
      <c r="J27" s="22">
        <f t="shared" si="4"/>
        <v>0</v>
      </c>
      <c r="K27" s="34">
        <f t="shared" si="4"/>
        <v>0</v>
      </c>
      <c r="L27" s="161">
        <f t="shared" si="2"/>
        <v>0</v>
      </c>
      <c r="M27" s="35">
        <f t="shared" si="3"/>
        <v>5.439005439005439E-3</v>
      </c>
      <c r="N27" s="162">
        <v>1</v>
      </c>
    </row>
    <row r="28" spans="1:14" ht="14.25" x14ac:dyDescent="0.15">
      <c r="A28" s="179" t="s">
        <v>155</v>
      </c>
      <c r="B28" s="93">
        <v>110</v>
      </c>
      <c r="C28" s="109">
        <v>120</v>
      </c>
      <c r="D28" s="93">
        <v>100</v>
      </c>
      <c r="E28" s="109">
        <v>110</v>
      </c>
      <c r="F28" s="93">
        <f t="shared" si="0"/>
        <v>10</v>
      </c>
      <c r="G28" s="105">
        <f t="shared" si="0"/>
        <v>10</v>
      </c>
      <c r="H28" s="93">
        <v>111</v>
      </c>
      <c r="I28" s="109">
        <v>122</v>
      </c>
      <c r="J28" s="93">
        <f t="shared" si="4"/>
        <v>-1</v>
      </c>
      <c r="K28" s="106">
        <f t="shared" si="4"/>
        <v>-2</v>
      </c>
      <c r="L28" s="161">
        <f t="shared" si="2"/>
        <v>-1.6393442622950821E-2</v>
      </c>
      <c r="M28" s="108">
        <f t="shared" si="3"/>
        <v>9.3240093240093247E-2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6</v>
      </c>
      <c r="I29" s="73">
        <v>6</v>
      </c>
      <c r="J29" s="22">
        <f t="shared" si="4"/>
        <v>-1</v>
      </c>
      <c r="K29" s="34">
        <f t="shared" si="4"/>
        <v>-1</v>
      </c>
      <c r="L29" s="161">
        <f t="shared" si="2"/>
        <v>-0.16666666666666666</v>
      </c>
      <c r="M29" s="35">
        <f t="shared" si="3"/>
        <v>3.885003885003885E-3</v>
      </c>
      <c r="N29" s="162">
        <v>1</v>
      </c>
    </row>
    <row r="30" spans="1:14" ht="14.25" x14ac:dyDescent="0.15">
      <c r="A30" s="179" t="s">
        <v>179</v>
      </c>
      <c r="B30" s="22"/>
      <c r="C30" s="73"/>
      <c r="D30" s="22"/>
      <c r="E30" s="73"/>
      <c r="F30" s="22"/>
      <c r="G30" s="33"/>
      <c r="H30" s="22">
        <v>1</v>
      </c>
      <c r="I30" s="73">
        <v>1</v>
      </c>
      <c r="J30" s="22">
        <f t="shared" si="4"/>
        <v>-1</v>
      </c>
      <c r="K30" s="34">
        <f t="shared" si="4"/>
        <v>-1</v>
      </c>
      <c r="L30" s="161">
        <f t="shared" si="2"/>
        <v>-1</v>
      </c>
      <c r="M30" s="35">
        <f t="shared" si="3"/>
        <v>0</v>
      </c>
      <c r="N30" s="162">
        <v>3</v>
      </c>
    </row>
    <row r="31" spans="1:14" ht="14.25" x14ac:dyDescent="0.15">
      <c r="A31" s="179" t="s">
        <v>157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22">
        <f t="shared" si="4"/>
        <v>0</v>
      </c>
      <c r="K31" s="34">
        <f t="shared" si="4"/>
        <v>0</v>
      </c>
      <c r="L31" s="161">
        <f t="shared" si="2"/>
        <v>0</v>
      </c>
      <c r="M31" s="35">
        <f t="shared" si="3"/>
        <v>0</v>
      </c>
      <c r="N31" s="162">
        <v>5</v>
      </c>
    </row>
    <row r="32" spans="1:14" ht="14.25" x14ac:dyDescent="0.15">
      <c r="A32" s="179" t="s">
        <v>158</v>
      </c>
      <c r="B32" s="22"/>
      <c r="C32" s="73"/>
      <c r="D32" s="22"/>
      <c r="E32" s="73"/>
      <c r="F32" s="22">
        <f t="shared" si="0"/>
        <v>0</v>
      </c>
      <c r="G32" s="33">
        <f t="shared" si="0"/>
        <v>0</v>
      </c>
      <c r="H32" s="22"/>
      <c r="I32" s="73"/>
      <c r="J32" s="37">
        <v>0</v>
      </c>
      <c r="K32" s="38">
        <v>0</v>
      </c>
      <c r="L32" s="161">
        <f t="shared" si="2"/>
        <v>0</v>
      </c>
      <c r="M32" s="39">
        <f t="shared" si="3"/>
        <v>0</v>
      </c>
      <c r="N32" s="162">
        <v>1</v>
      </c>
    </row>
    <row r="33" spans="1:14" ht="14.25" x14ac:dyDescent="0.15">
      <c r="A33" s="179" t="s">
        <v>159</v>
      </c>
      <c r="B33" s="93">
        <v>4</v>
      </c>
      <c r="C33" s="73">
        <v>11</v>
      </c>
      <c r="D33" s="93">
        <v>4</v>
      </c>
      <c r="E33" s="73">
        <v>11</v>
      </c>
      <c r="F33" s="22">
        <f t="shared" si="0"/>
        <v>0</v>
      </c>
      <c r="G33" s="33">
        <f t="shared" si="0"/>
        <v>0</v>
      </c>
      <c r="H33" s="93">
        <v>1</v>
      </c>
      <c r="I33" s="73">
        <v>4</v>
      </c>
      <c r="J33" s="22">
        <f t="shared" ref="J33:K56" si="5">B33-H33</f>
        <v>3</v>
      </c>
      <c r="K33" s="34">
        <f t="shared" si="5"/>
        <v>7</v>
      </c>
      <c r="L33" s="161">
        <f t="shared" si="2"/>
        <v>1.75</v>
      </c>
      <c r="M33" s="35">
        <f t="shared" si="3"/>
        <v>8.5470085470085479E-3</v>
      </c>
      <c r="N33" s="162">
        <v>1</v>
      </c>
    </row>
    <row r="34" spans="1:14" ht="14.25" x14ac:dyDescent="0.15">
      <c r="A34" s="180" t="s">
        <v>160</v>
      </c>
      <c r="B34" s="93">
        <v>1</v>
      </c>
      <c r="C34" s="73">
        <v>1</v>
      </c>
      <c r="D34" s="93">
        <v>1</v>
      </c>
      <c r="E34" s="73">
        <v>1</v>
      </c>
      <c r="F34" s="22">
        <f t="shared" si="0"/>
        <v>0</v>
      </c>
      <c r="G34" s="41">
        <f t="shared" si="0"/>
        <v>0</v>
      </c>
      <c r="H34" s="93">
        <v>2</v>
      </c>
      <c r="I34" s="73">
        <v>2</v>
      </c>
      <c r="J34" s="22">
        <f t="shared" si="5"/>
        <v>-1</v>
      </c>
      <c r="K34" s="34">
        <f t="shared" si="5"/>
        <v>-1</v>
      </c>
      <c r="L34" s="161">
        <f t="shared" si="2"/>
        <v>-0.5</v>
      </c>
      <c r="M34" s="35">
        <f t="shared" si="3"/>
        <v>7.77000777000777E-4</v>
      </c>
      <c r="N34" s="162">
        <v>6</v>
      </c>
    </row>
    <row r="35" spans="1:14" ht="14.25" x14ac:dyDescent="0.15">
      <c r="A35" s="181" t="s">
        <v>161</v>
      </c>
      <c r="B35" s="93"/>
      <c r="C35" s="73"/>
      <c r="D35" s="93"/>
      <c r="E35" s="73"/>
      <c r="F35" s="22">
        <f t="shared" ref="F35:G56" si="6">B35-D35</f>
        <v>0</v>
      </c>
      <c r="G35" s="36">
        <f t="shared" si="6"/>
        <v>0</v>
      </c>
      <c r="H35" s="93"/>
      <c r="I35" s="73"/>
      <c r="J35" s="22">
        <f t="shared" si="5"/>
        <v>0</v>
      </c>
      <c r="K35" s="34">
        <f t="shared" si="5"/>
        <v>0</v>
      </c>
      <c r="L35" s="161">
        <f t="shared" si="2"/>
        <v>0</v>
      </c>
      <c r="M35" s="35">
        <f t="shared" si="3"/>
        <v>0</v>
      </c>
      <c r="N35" s="162">
        <v>5</v>
      </c>
    </row>
    <row r="36" spans="1:14" ht="14.25" x14ac:dyDescent="0.15">
      <c r="A36" s="179" t="s">
        <v>162</v>
      </c>
      <c r="B36" s="93">
        <v>17</v>
      </c>
      <c r="C36" s="73">
        <v>24</v>
      </c>
      <c r="D36" s="93">
        <v>17</v>
      </c>
      <c r="E36" s="73">
        <v>24</v>
      </c>
      <c r="F36" s="22">
        <f t="shared" si="6"/>
        <v>0</v>
      </c>
      <c r="G36" s="36">
        <f t="shared" si="6"/>
        <v>0</v>
      </c>
      <c r="H36" s="93">
        <v>19</v>
      </c>
      <c r="I36" s="73">
        <v>25</v>
      </c>
      <c r="J36" s="22">
        <f t="shared" si="5"/>
        <v>-2</v>
      </c>
      <c r="K36" s="34">
        <f t="shared" si="5"/>
        <v>-1</v>
      </c>
      <c r="L36" s="161">
        <f t="shared" si="2"/>
        <v>-0.04</v>
      </c>
      <c r="M36" s="35">
        <f t="shared" si="3"/>
        <v>1.8648018648018648E-2</v>
      </c>
      <c r="N36" s="162">
        <v>1</v>
      </c>
    </row>
    <row r="37" spans="1:14" ht="14.25" x14ac:dyDescent="0.15">
      <c r="A37" s="179" t="s">
        <v>163</v>
      </c>
      <c r="B37" s="93"/>
      <c r="C37" s="73">
        <v>4</v>
      </c>
      <c r="D37" s="93"/>
      <c r="E37" s="73">
        <v>4</v>
      </c>
      <c r="F37" s="22">
        <f t="shared" si="6"/>
        <v>0</v>
      </c>
      <c r="G37" s="36">
        <f t="shared" si="6"/>
        <v>0</v>
      </c>
      <c r="H37" s="93">
        <v>1</v>
      </c>
      <c r="I37" s="73">
        <v>5</v>
      </c>
      <c r="J37" s="22">
        <f t="shared" si="5"/>
        <v>-1</v>
      </c>
      <c r="K37" s="34">
        <f t="shared" si="5"/>
        <v>-1</v>
      </c>
      <c r="L37" s="161">
        <f t="shared" si="2"/>
        <v>-0.2</v>
      </c>
      <c r="M37" s="35">
        <f t="shared" si="3"/>
        <v>3.108003108003108E-3</v>
      </c>
      <c r="N37" s="162">
        <v>5</v>
      </c>
    </row>
    <row r="38" spans="1:14" ht="14.25" x14ac:dyDescent="0.15">
      <c r="A38" s="179" t="s">
        <v>164</v>
      </c>
      <c r="B38" s="22">
        <v>1</v>
      </c>
      <c r="C38" s="73">
        <v>1</v>
      </c>
      <c r="D38" s="22">
        <v>1</v>
      </c>
      <c r="E38" s="73">
        <v>1</v>
      </c>
      <c r="F38" s="22">
        <f t="shared" si="6"/>
        <v>0</v>
      </c>
      <c r="G38" s="36">
        <f t="shared" si="6"/>
        <v>0</v>
      </c>
      <c r="H38" s="22">
        <v>1</v>
      </c>
      <c r="I38" s="73">
        <v>1</v>
      </c>
      <c r="J38" s="22">
        <f t="shared" si="5"/>
        <v>0</v>
      </c>
      <c r="K38" s="34">
        <f t="shared" si="5"/>
        <v>0</v>
      </c>
      <c r="L38" s="161">
        <f t="shared" si="2"/>
        <v>0</v>
      </c>
      <c r="M38" s="35">
        <f t="shared" si="3"/>
        <v>7.77000777000777E-4</v>
      </c>
      <c r="N38" s="162">
        <v>5</v>
      </c>
    </row>
    <row r="39" spans="1:14" ht="14.25" x14ac:dyDescent="0.15">
      <c r="A39" s="182" t="s">
        <v>165</v>
      </c>
      <c r="B39" s="93">
        <v>255</v>
      </c>
      <c r="C39" s="72">
        <v>302</v>
      </c>
      <c r="D39" s="93">
        <v>256</v>
      </c>
      <c r="E39" s="72">
        <v>303</v>
      </c>
      <c r="F39" s="22">
        <f t="shared" si="6"/>
        <v>-1</v>
      </c>
      <c r="G39" s="36">
        <f t="shared" si="6"/>
        <v>-1</v>
      </c>
      <c r="H39" s="93">
        <v>249</v>
      </c>
      <c r="I39" s="72">
        <v>298</v>
      </c>
      <c r="J39" s="22">
        <f t="shared" si="5"/>
        <v>6</v>
      </c>
      <c r="K39" s="34">
        <f t="shared" si="5"/>
        <v>4</v>
      </c>
      <c r="L39" s="161">
        <f t="shared" si="2"/>
        <v>1.3422818791946308E-2</v>
      </c>
      <c r="M39" s="35">
        <f t="shared" si="3"/>
        <v>0.23465423465423466</v>
      </c>
      <c r="N39" s="162">
        <v>1</v>
      </c>
    </row>
    <row r="40" spans="1:14" ht="14.25" x14ac:dyDescent="0.15">
      <c r="A40" s="179" t="s">
        <v>166</v>
      </c>
      <c r="B40" s="22"/>
      <c r="C40" s="73"/>
      <c r="D40" s="22"/>
      <c r="E40" s="73"/>
      <c r="F40" s="22">
        <f t="shared" si="6"/>
        <v>0</v>
      </c>
      <c r="G40" s="36">
        <f t="shared" si="6"/>
        <v>0</v>
      </c>
      <c r="H40" s="22"/>
      <c r="I40" s="73"/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0</v>
      </c>
      <c r="N40" s="162">
        <v>2</v>
      </c>
    </row>
    <row r="41" spans="1:14" ht="14.25" x14ac:dyDescent="0.15">
      <c r="A41" s="183" t="s">
        <v>167</v>
      </c>
      <c r="B41" s="93">
        <v>1</v>
      </c>
      <c r="C41" s="73">
        <v>1</v>
      </c>
      <c r="D41" s="93">
        <v>1</v>
      </c>
      <c r="E41" s="73">
        <v>1</v>
      </c>
      <c r="F41" s="22">
        <f t="shared" si="6"/>
        <v>0</v>
      </c>
      <c r="G41" s="36">
        <f t="shared" si="6"/>
        <v>0</v>
      </c>
      <c r="H41" s="93">
        <v>1</v>
      </c>
      <c r="I41" s="73">
        <v>1</v>
      </c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7.77000777000777E-4</v>
      </c>
      <c r="N41" s="162">
        <v>2</v>
      </c>
    </row>
    <row r="42" spans="1:14" ht="14.25" x14ac:dyDescent="0.15">
      <c r="A42" s="183" t="s">
        <v>168</v>
      </c>
      <c r="B42" s="93"/>
      <c r="C42" s="73"/>
      <c r="D42" s="93"/>
      <c r="E42" s="73"/>
      <c r="F42" s="22">
        <f t="shared" si="6"/>
        <v>0</v>
      </c>
      <c r="G42" s="36">
        <f t="shared" si="6"/>
        <v>0</v>
      </c>
      <c r="H42" s="93"/>
      <c r="I42" s="73"/>
      <c r="J42" s="22">
        <f t="shared" si="5"/>
        <v>0</v>
      </c>
      <c r="K42" s="34">
        <f t="shared" si="5"/>
        <v>0</v>
      </c>
      <c r="L42" s="161">
        <f t="shared" si="2"/>
        <v>0</v>
      </c>
      <c r="M42" s="35">
        <f t="shared" si="3"/>
        <v>0</v>
      </c>
      <c r="N42" s="162">
        <v>2</v>
      </c>
    </row>
    <row r="43" spans="1:14" ht="14.25" x14ac:dyDescent="0.15">
      <c r="A43" s="183" t="s">
        <v>72</v>
      </c>
      <c r="B43" s="22">
        <v>1</v>
      </c>
      <c r="C43" s="73">
        <v>1</v>
      </c>
      <c r="D43" s="22">
        <v>1</v>
      </c>
      <c r="E43" s="73">
        <v>1</v>
      </c>
      <c r="F43" s="22">
        <f t="shared" si="6"/>
        <v>0</v>
      </c>
      <c r="G43" s="36">
        <f t="shared" si="6"/>
        <v>0</v>
      </c>
      <c r="H43" s="22"/>
      <c r="I43" s="73"/>
      <c r="J43" s="22">
        <f t="shared" si="5"/>
        <v>1</v>
      </c>
      <c r="K43" s="34">
        <f t="shared" si="5"/>
        <v>1</v>
      </c>
      <c r="L43" s="161">
        <f t="shared" si="2"/>
        <v>0</v>
      </c>
      <c r="M43" s="35">
        <f t="shared" si="3"/>
        <v>7.77000777000777E-4</v>
      </c>
      <c r="N43" s="162">
        <v>2</v>
      </c>
    </row>
    <row r="44" spans="1:14" ht="14.25" x14ac:dyDescent="0.15">
      <c r="A44" s="181" t="s">
        <v>169</v>
      </c>
      <c r="B44" s="93">
        <v>1</v>
      </c>
      <c r="C44" s="72">
        <v>1</v>
      </c>
      <c r="D44" s="93">
        <v>1</v>
      </c>
      <c r="E44" s="72">
        <v>1</v>
      </c>
      <c r="F44" s="22">
        <f t="shared" si="6"/>
        <v>0</v>
      </c>
      <c r="G44" s="33">
        <f t="shared" si="6"/>
        <v>0</v>
      </c>
      <c r="H44" s="93">
        <v>1</v>
      </c>
      <c r="I44" s="72">
        <v>1</v>
      </c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7.77000777000777E-4</v>
      </c>
      <c r="N44" s="162">
        <v>2</v>
      </c>
    </row>
    <row r="45" spans="1:14" ht="14.25" x14ac:dyDescent="0.15">
      <c r="A45" s="179" t="s">
        <v>170</v>
      </c>
      <c r="B45" s="22"/>
      <c r="C45" s="72"/>
      <c r="D45" s="22"/>
      <c r="E45" s="72"/>
      <c r="F45" s="22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2</v>
      </c>
    </row>
    <row r="46" spans="1:14" ht="14.25" x14ac:dyDescent="0.15">
      <c r="A46" s="181" t="s">
        <v>171</v>
      </c>
      <c r="B46" s="22"/>
      <c r="C46" s="72"/>
      <c r="D46" s="22"/>
      <c r="E46" s="72"/>
      <c r="F46" s="77">
        <f t="shared" si="6"/>
        <v>0</v>
      </c>
      <c r="G46" s="33">
        <f t="shared" si="6"/>
        <v>0</v>
      </c>
      <c r="H46" s="22"/>
      <c r="I46" s="72"/>
      <c r="J46" s="22">
        <f t="shared" si="5"/>
        <v>0</v>
      </c>
      <c r="K46" s="34">
        <f t="shared" si="5"/>
        <v>0</v>
      </c>
      <c r="L46" s="161">
        <f t="shared" si="2"/>
        <v>0</v>
      </c>
      <c r="M46" s="35">
        <f t="shared" si="3"/>
        <v>0</v>
      </c>
      <c r="N46" s="162">
        <v>1</v>
      </c>
    </row>
    <row r="47" spans="1:14" ht="14.25" x14ac:dyDescent="0.15">
      <c r="A47" s="179" t="s">
        <v>172</v>
      </c>
      <c r="B47" s="22">
        <v>21</v>
      </c>
      <c r="C47" s="72">
        <v>22</v>
      </c>
      <c r="D47" s="22">
        <v>20</v>
      </c>
      <c r="E47" s="72">
        <v>21</v>
      </c>
      <c r="F47" s="77">
        <f t="shared" si="6"/>
        <v>1</v>
      </c>
      <c r="G47" s="33">
        <f t="shared" si="6"/>
        <v>1</v>
      </c>
      <c r="H47" s="22">
        <v>21</v>
      </c>
      <c r="I47" s="72">
        <v>21</v>
      </c>
      <c r="J47" s="22">
        <f t="shared" si="5"/>
        <v>0</v>
      </c>
      <c r="K47" s="34">
        <f t="shared" si="5"/>
        <v>1</v>
      </c>
      <c r="L47" s="161">
        <f t="shared" si="2"/>
        <v>4.7619047619047616E-2</v>
      </c>
      <c r="M47" s="35">
        <f t="shared" si="3"/>
        <v>1.7094017094017096E-2</v>
      </c>
      <c r="N47" s="162">
        <v>1</v>
      </c>
    </row>
    <row r="48" spans="1:14" ht="14.25" x14ac:dyDescent="0.15">
      <c r="A48" s="184" t="s">
        <v>173</v>
      </c>
      <c r="B48" s="22"/>
      <c r="C48" s="72"/>
      <c r="D48" s="22"/>
      <c r="E48" s="72"/>
      <c r="F48" s="79">
        <f t="shared" si="6"/>
        <v>0</v>
      </c>
      <c r="G48" s="30">
        <f t="shared" si="6"/>
        <v>0</v>
      </c>
      <c r="H48" s="22"/>
      <c r="I48" s="72"/>
      <c r="J48" s="22">
        <f t="shared" si="5"/>
        <v>0</v>
      </c>
      <c r="K48" s="34">
        <f t="shared" si="5"/>
        <v>0</v>
      </c>
      <c r="L48" s="161">
        <f t="shared" si="2"/>
        <v>0</v>
      </c>
      <c r="M48" s="35">
        <f t="shared" si="3"/>
        <v>0</v>
      </c>
      <c r="N48" s="162">
        <v>3</v>
      </c>
    </row>
    <row r="49" spans="1:14" ht="14.25" x14ac:dyDescent="0.15">
      <c r="A49" s="179" t="s">
        <v>174</v>
      </c>
      <c r="B49" s="22">
        <v>6</v>
      </c>
      <c r="C49" s="73">
        <v>6</v>
      </c>
      <c r="D49" s="22">
        <v>6</v>
      </c>
      <c r="E49" s="73">
        <v>6</v>
      </c>
      <c r="F49" s="77">
        <f t="shared" si="6"/>
        <v>0</v>
      </c>
      <c r="G49" s="33">
        <f t="shared" si="6"/>
        <v>0</v>
      </c>
      <c r="H49" s="22">
        <v>5</v>
      </c>
      <c r="I49" s="73">
        <v>5</v>
      </c>
      <c r="J49" s="21">
        <f t="shared" si="5"/>
        <v>1</v>
      </c>
      <c r="K49" s="34">
        <f t="shared" si="5"/>
        <v>1</v>
      </c>
      <c r="L49" s="161">
        <f t="shared" si="2"/>
        <v>0.2</v>
      </c>
      <c r="M49" s="35">
        <f t="shared" si="3"/>
        <v>4.662004662004662E-3</v>
      </c>
      <c r="N49" s="162">
        <v>2</v>
      </c>
    </row>
    <row r="50" spans="1:14" ht="14.25" x14ac:dyDescent="0.15">
      <c r="A50" s="179" t="s">
        <v>175</v>
      </c>
      <c r="B50" s="22">
        <v>21</v>
      </c>
      <c r="C50" s="73">
        <v>27</v>
      </c>
      <c r="D50" s="22">
        <v>22</v>
      </c>
      <c r="E50" s="73">
        <v>28</v>
      </c>
      <c r="F50" s="77">
        <f t="shared" si="6"/>
        <v>-1</v>
      </c>
      <c r="G50" s="33">
        <f t="shared" si="6"/>
        <v>-1</v>
      </c>
      <c r="H50" s="185">
        <v>16</v>
      </c>
      <c r="I50" s="73">
        <v>22</v>
      </c>
      <c r="J50" s="21">
        <f t="shared" si="5"/>
        <v>5</v>
      </c>
      <c r="K50" s="34">
        <f t="shared" si="5"/>
        <v>5</v>
      </c>
      <c r="L50" s="161">
        <f t="shared" si="2"/>
        <v>0.22727272727272727</v>
      </c>
      <c r="M50" s="35">
        <f t="shared" si="3"/>
        <v>2.097902097902098E-2</v>
      </c>
      <c r="N50" s="162">
        <v>4</v>
      </c>
    </row>
    <row r="51" spans="1:14" ht="14.25" x14ac:dyDescent="0.15">
      <c r="A51" s="179" t="s">
        <v>176</v>
      </c>
      <c r="B51" s="22"/>
      <c r="C51" s="73"/>
      <c r="D51" s="22"/>
      <c r="E51" s="73"/>
      <c r="F51" s="77">
        <f t="shared" si="6"/>
        <v>0</v>
      </c>
      <c r="G51" s="33">
        <f t="shared" si="6"/>
        <v>0</v>
      </c>
      <c r="H51" s="186"/>
      <c r="I51" s="73"/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0</v>
      </c>
      <c r="N51" s="162">
        <v>2</v>
      </c>
    </row>
    <row r="52" spans="1:14" ht="14.25" x14ac:dyDescent="0.15">
      <c r="A52" s="176" t="s">
        <v>177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7.77000777000777E-4</v>
      </c>
      <c r="N52" s="162">
        <v>1</v>
      </c>
    </row>
    <row r="53" spans="1:14" ht="14.25" x14ac:dyDescent="0.15">
      <c r="A53" s="179" t="s">
        <v>71</v>
      </c>
      <c r="B53" s="22">
        <v>1</v>
      </c>
      <c r="C53" s="73">
        <v>1</v>
      </c>
      <c r="D53" s="22">
        <v>1</v>
      </c>
      <c r="E53" s="73">
        <v>1</v>
      </c>
      <c r="F53" s="77">
        <f t="shared" si="6"/>
        <v>0</v>
      </c>
      <c r="G53" s="33">
        <f t="shared" si="6"/>
        <v>0</v>
      </c>
      <c r="H53" s="186">
        <v>1</v>
      </c>
      <c r="I53" s="73">
        <v>1</v>
      </c>
      <c r="J53" s="21">
        <f t="shared" si="5"/>
        <v>0</v>
      </c>
      <c r="K53" s="34">
        <f t="shared" si="5"/>
        <v>0</v>
      </c>
      <c r="L53" s="161">
        <f t="shared" si="2"/>
        <v>0</v>
      </c>
      <c r="M53" s="35">
        <f t="shared" si="3"/>
        <v>7.77000777000777E-4</v>
      </c>
      <c r="N53" s="162">
        <v>5</v>
      </c>
    </row>
    <row r="54" spans="1:14" ht="14.25" x14ac:dyDescent="0.15">
      <c r="A54" s="179" t="s">
        <v>178</v>
      </c>
      <c r="B54" s="22">
        <v>119</v>
      </c>
      <c r="C54" s="73">
        <v>125</v>
      </c>
      <c r="D54" s="22">
        <v>111</v>
      </c>
      <c r="E54" s="73">
        <v>117</v>
      </c>
      <c r="F54" s="77">
        <f t="shared" si="6"/>
        <v>8</v>
      </c>
      <c r="G54" s="33">
        <f t="shared" si="6"/>
        <v>8</v>
      </c>
      <c r="H54" s="186">
        <v>119</v>
      </c>
      <c r="I54" s="73">
        <v>125</v>
      </c>
      <c r="J54" s="21">
        <f t="shared" si="5"/>
        <v>0</v>
      </c>
      <c r="K54" s="34">
        <f t="shared" si="5"/>
        <v>0</v>
      </c>
      <c r="L54" s="161">
        <f t="shared" si="2"/>
        <v>0</v>
      </c>
      <c r="M54" s="35">
        <f t="shared" si="3"/>
        <v>9.7125097125097121E-2</v>
      </c>
      <c r="N54" s="187">
        <v>1</v>
      </c>
    </row>
    <row r="55" spans="1:14" ht="15" thickBot="1" x14ac:dyDescent="0.2">
      <c r="A55" s="188" t="s">
        <v>88</v>
      </c>
      <c r="B55" s="42">
        <v>1</v>
      </c>
      <c r="C55" s="189">
        <v>1</v>
      </c>
      <c r="D55" s="42">
        <v>1</v>
      </c>
      <c r="E55" s="189">
        <v>1</v>
      </c>
      <c r="F55" s="77">
        <f t="shared" si="6"/>
        <v>0</v>
      </c>
      <c r="G55" s="33">
        <f t="shared" si="6"/>
        <v>0</v>
      </c>
      <c r="H55" s="190">
        <v>1</v>
      </c>
      <c r="I55" s="189">
        <v>3</v>
      </c>
      <c r="J55" s="42">
        <f t="shared" si="5"/>
        <v>0</v>
      </c>
      <c r="K55" s="38">
        <f t="shared" si="5"/>
        <v>-2</v>
      </c>
      <c r="L55" s="191">
        <f t="shared" si="2"/>
        <v>-0.66666666666666663</v>
      </c>
      <c r="M55" s="39">
        <f t="shared" si="3"/>
        <v>7.77000777000777E-4</v>
      </c>
      <c r="N55" s="192">
        <v>0</v>
      </c>
    </row>
    <row r="56" spans="1:14" ht="15" thickBot="1" x14ac:dyDescent="0.2">
      <c r="A56" s="193" t="s">
        <v>53</v>
      </c>
      <c r="B56" s="43">
        <f>SUM(B5:B55)</f>
        <v>1054</v>
      </c>
      <c r="C56" s="75">
        <f>SUM(C5:C55)</f>
        <v>1287</v>
      </c>
      <c r="D56" s="43">
        <f>SUM(D5:D55)</f>
        <v>1031</v>
      </c>
      <c r="E56" s="75">
        <f>SUM(E5:E55)</f>
        <v>1263</v>
      </c>
      <c r="F56" s="44">
        <f t="shared" si="6"/>
        <v>23</v>
      </c>
      <c r="G56" s="146">
        <f t="shared" si="6"/>
        <v>24</v>
      </c>
      <c r="H56" s="43">
        <f>SUM(H5:H55)</f>
        <v>1040</v>
      </c>
      <c r="I56" s="75">
        <f>SUM(I5:I55)</f>
        <v>1270</v>
      </c>
      <c r="J56" s="44">
        <f t="shared" si="5"/>
        <v>14</v>
      </c>
      <c r="K56" s="45">
        <f t="shared" si="5"/>
        <v>17</v>
      </c>
      <c r="L56" s="194">
        <f t="shared" si="2"/>
        <v>1.3385826771653543E-2</v>
      </c>
      <c r="M56" s="195">
        <f t="shared" si="3"/>
        <v>1</v>
      </c>
      <c r="N56" s="7"/>
    </row>
    <row r="58" spans="1:14" x14ac:dyDescent="0.15">
      <c r="C58">
        <f>SUBTOTAL(9,C5:C54)</f>
        <v>1286</v>
      </c>
    </row>
  </sheetData>
  <mergeCells count="15">
    <mergeCell ref="AA3:AB3"/>
    <mergeCell ref="AC3:AD3"/>
    <mergeCell ref="AE3:AF3"/>
    <mergeCell ref="P3:P4"/>
    <mergeCell ref="Q3:R3"/>
    <mergeCell ref="S3:T3"/>
    <mergeCell ref="U3:V3"/>
    <mergeCell ref="W3:X3"/>
    <mergeCell ref="Y3:Z3"/>
    <mergeCell ref="I2:M2"/>
    <mergeCell ref="B3:C3"/>
    <mergeCell ref="D3:E3"/>
    <mergeCell ref="F3:G3"/>
    <mergeCell ref="H3:I3"/>
    <mergeCell ref="J3:K3"/>
  </mergeCells>
  <phoneticPr fontId="15"/>
  <pageMargins left="0.7" right="0.7" top="0.75" bottom="0.75" header="0.3" footer="0.3"/>
  <pageSetup paperSize="9" scale="9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58"/>
  <sheetViews>
    <sheetView workbookViewId="0">
      <selection activeCell="B5" sqref="B5:C55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62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6.875" customWidth="1"/>
    <col min="14" max="14" width="5.625" customWidth="1"/>
    <col min="15" max="15" width="6" customWidth="1"/>
    <col min="16" max="16" width="5.25" customWidth="1"/>
    <col min="17" max="28" width="5.375" customWidth="1"/>
    <col min="29" max="29" width="6.125" customWidth="1"/>
    <col min="30" max="32" width="5.375" customWidth="1"/>
  </cols>
  <sheetData>
    <row r="2" spans="1:32" ht="15" thickBot="1" x14ac:dyDescent="0.2">
      <c r="A2" s="127"/>
      <c r="B2" s="1"/>
      <c r="C2" s="1"/>
      <c r="D2" s="1"/>
      <c r="G2" s="1"/>
      <c r="I2" s="253" t="s">
        <v>128</v>
      </c>
      <c r="J2" s="253"/>
      <c r="K2" s="253"/>
      <c r="L2" s="253"/>
      <c r="M2" s="253"/>
    </row>
    <row r="3" spans="1:32" ht="14.25" x14ac:dyDescent="0.15">
      <c r="A3" s="149"/>
      <c r="B3" s="248">
        <v>44652</v>
      </c>
      <c r="C3" s="249"/>
      <c r="D3" s="248">
        <v>44621</v>
      </c>
      <c r="E3" s="249"/>
      <c r="F3" s="250" t="s">
        <v>3</v>
      </c>
      <c r="G3" s="251"/>
      <c r="H3" s="248">
        <v>44287</v>
      </c>
      <c r="I3" s="249"/>
      <c r="J3" s="250" t="s">
        <v>4</v>
      </c>
      <c r="K3" s="252"/>
      <c r="L3" s="65" t="s">
        <v>5</v>
      </c>
      <c r="M3" s="23" t="s">
        <v>6</v>
      </c>
      <c r="N3" s="8"/>
      <c r="P3" s="241" t="s">
        <v>114</v>
      </c>
      <c r="Q3" s="243" t="s">
        <v>8</v>
      </c>
      <c r="R3" s="243"/>
      <c r="S3" s="232" t="s">
        <v>9</v>
      </c>
      <c r="T3" s="233"/>
      <c r="U3" s="234" t="s">
        <v>10</v>
      </c>
      <c r="V3" s="235"/>
      <c r="W3" s="232" t="s">
        <v>11</v>
      </c>
      <c r="X3" s="233"/>
      <c r="Y3" s="236" t="s">
        <v>12</v>
      </c>
      <c r="Z3" s="233"/>
      <c r="AA3" s="232" t="s">
        <v>13</v>
      </c>
      <c r="AB3" s="237"/>
      <c r="AC3" s="238" t="s">
        <v>14</v>
      </c>
      <c r="AD3" s="239"/>
      <c r="AE3" s="230" t="s">
        <v>15</v>
      </c>
      <c r="AF3" s="231"/>
    </row>
    <row r="4" spans="1:32" ht="15" thickBot="1" x14ac:dyDescent="0.2">
      <c r="A4" s="150" t="s">
        <v>6</v>
      </c>
      <c r="B4" s="19" t="s">
        <v>16</v>
      </c>
      <c r="C4" s="91" t="s">
        <v>17</v>
      </c>
      <c r="D4" s="19" t="s">
        <v>16</v>
      </c>
      <c r="E4" s="91" t="s">
        <v>17</v>
      </c>
      <c r="F4" s="24" t="s">
        <v>16</v>
      </c>
      <c r="G4" s="89" t="s">
        <v>17</v>
      </c>
      <c r="H4" s="24" t="s">
        <v>16</v>
      </c>
      <c r="I4" s="151" t="s">
        <v>17</v>
      </c>
      <c r="J4" s="24" t="s">
        <v>16</v>
      </c>
      <c r="K4" s="90" t="s">
        <v>17</v>
      </c>
      <c r="L4" s="66" t="s">
        <v>18</v>
      </c>
      <c r="M4" s="25" t="s">
        <v>19</v>
      </c>
      <c r="N4" s="152" t="s">
        <v>2</v>
      </c>
      <c r="P4" s="242"/>
      <c r="Q4" s="52" t="s">
        <v>21</v>
      </c>
      <c r="R4" s="153" t="s">
        <v>17</v>
      </c>
      <c r="S4" s="53" t="s">
        <v>21</v>
      </c>
      <c r="T4" s="154" t="s">
        <v>17</v>
      </c>
      <c r="U4" s="52" t="s">
        <v>21</v>
      </c>
      <c r="V4" s="153" t="s">
        <v>17</v>
      </c>
      <c r="W4" s="53" t="s">
        <v>21</v>
      </c>
      <c r="X4" s="154" t="s">
        <v>17</v>
      </c>
      <c r="Y4" s="52" t="s">
        <v>21</v>
      </c>
      <c r="Z4" s="153" t="s">
        <v>17</v>
      </c>
      <c r="AA4" s="53" t="s">
        <v>21</v>
      </c>
      <c r="AB4" s="155" t="s">
        <v>17</v>
      </c>
      <c r="AC4" s="156" t="s">
        <v>21</v>
      </c>
      <c r="AD4" s="157" t="s">
        <v>17</v>
      </c>
      <c r="AE4" s="158" t="s">
        <v>22</v>
      </c>
      <c r="AF4" s="159" t="s">
        <v>23</v>
      </c>
    </row>
    <row r="5" spans="1:32" ht="14.25" x14ac:dyDescent="0.15">
      <c r="A5" s="160" t="s">
        <v>134</v>
      </c>
      <c r="B5" s="125">
        <v>1</v>
      </c>
      <c r="C5" s="76">
        <v>1</v>
      </c>
      <c r="D5" s="125">
        <v>1</v>
      </c>
      <c r="E5" s="76">
        <v>1</v>
      </c>
      <c r="F5" s="20">
        <f t="shared" ref="F5:G34" si="0">B5-D5</f>
        <v>0</v>
      </c>
      <c r="G5" s="26">
        <f t="shared" si="0"/>
        <v>0</v>
      </c>
      <c r="H5" s="125"/>
      <c r="I5" s="76"/>
      <c r="J5" s="27">
        <f t="shared" ref="J5:K18" si="1">B5-H5</f>
        <v>1</v>
      </c>
      <c r="K5" s="28">
        <f t="shared" si="1"/>
        <v>1</v>
      </c>
      <c r="L5" s="161">
        <f t="shared" ref="L5:L56" si="2">IF(ISERROR(K5/I5),0,K5/I5)</f>
        <v>0</v>
      </c>
      <c r="M5" s="29">
        <f t="shared" ref="M5:M56" si="3">C5/$C$56</f>
        <v>7.9176563737133805E-4</v>
      </c>
      <c r="N5" s="162">
        <v>1</v>
      </c>
      <c r="P5" s="148" t="s">
        <v>25</v>
      </c>
      <c r="Q5" s="163">
        <v>21</v>
      </c>
      <c r="R5" s="163">
        <v>1017</v>
      </c>
      <c r="S5" s="164">
        <v>7</v>
      </c>
      <c r="T5" s="164">
        <v>14</v>
      </c>
      <c r="U5" s="163">
        <v>1</v>
      </c>
      <c r="V5" s="163">
        <v>1</v>
      </c>
      <c r="W5" s="164">
        <v>3</v>
      </c>
      <c r="X5" s="164">
        <v>32</v>
      </c>
      <c r="Y5" s="163">
        <v>5</v>
      </c>
      <c r="Z5" s="165">
        <v>194</v>
      </c>
      <c r="AA5" s="164">
        <v>2</v>
      </c>
      <c r="AB5" s="166">
        <v>4</v>
      </c>
      <c r="AC5" s="167">
        <f>Q5+S5+U5+W5+Y5+AA5</f>
        <v>39</v>
      </c>
      <c r="AD5" s="168">
        <f>R5+T5+V5+X5+Z5+AB5+C55</f>
        <v>1263</v>
      </c>
      <c r="AE5" s="169">
        <v>610</v>
      </c>
      <c r="AF5" s="170">
        <v>653</v>
      </c>
    </row>
    <row r="6" spans="1:32" ht="15" thickBot="1" x14ac:dyDescent="0.2">
      <c r="A6" s="171" t="s">
        <v>135</v>
      </c>
      <c r="B6" s="126">
        <v>1</v>
      </c>
      <c r="C6" s="74">
        <v>2</v>
      </c>
      <c r="D6" s="126">
        <v>1</v>
      </c>
      <c r="E6" s="74">
        <v>2</v>
      </c>
      <c r="F6" s="21">
        <f t="shared" si="0"/>
        <v>0</v>
      </c>
      <c r="G6" s="30">
        <f t="shared" si="0"/>
        <v>0</v>
      </c>
      <c r="H6" s="126">
        <v>1</v>
      </c>
      <c r="I6" s="74">
        <v>2</v>
      </c>
      <c r="J6" s="21">
        <f t="shared" si="1"/>
        <v>0</v>
      </c>
      <c r="K6" s="31">
        <f t="shared" si="1"/>
        <v>0</v>
      </c>
      <c r="L6" s="161">
        <f t="shared" si="2"/>
        <v>0</v>
      </c>
      <c r="M6" s="32">
        <f t="shared" si="3"/>
        <v>1.5835312747426761E-3</v>
      </c>
      <c r="N6" s="162">
        <v>5</v>
      </c>
      <c r="P6" s="172" t="s">
        <v>19</v>
      </c>
      <c r="Q6" s="59">
        <f>Q5/AC5</f>
        <v>0.53846153846153844</v>
      </c>
      <c r="R6" s="59">
        <f>R5/AD5</f>
        <v>0.80522565320665085</v>
      </c>
      <c r="S6" s="60">
        <f>S5/AC5</f>
        <v>0.17948717948717949</v>
      </c>
      <c r="T6" s="60">
        <f>T5/AD5</f>
        <v>1.1084718923198733E-2</v>
      </c>
      <c r="U6" s="59">
        <f>U5/AC5</f>
        <v>2.564102564102564E-2</v>
      </c>
      <c r="V6" s="59">
        <f>V5/AD5</f>
        <v>7.9176563737133805E-4</v>
      </c>
      <c r="W6" s="60">
        <f>W5/AC5</f>
        <v>7.6923076923076927E-2</v>
      </c>
      <c r="X6" s="60">
        <f>X5/AD5</f>
        <v>2.5336500395882817E-2</v>
      </c>
      <c r="Y6" s="59">
        <f>Y5/AC5</f>
        <v>0.12820512820512819</v>
      </c>
      <c r="Z6" s="59">
        <f>Z5/AD5</f>
        <v>0.15360253365003959</v>
      </c>
      <c r="AA6" s="60">
        <f>AA5/AC5</f>
        <v>5.128205128205128E-2</v>
      </c>
      <c r="AB6" s="173">
        <f>AB5/AD5</f>
        <v>3.1670625494853522E-3</v>
      </c>
      <c r="AC6" s="174">
        <f>Q6+S6+U6+W6+Y6+AA6</f>
        <v>1</v>
      </c>
      <c r="AD6" s="175">
        <f>R6+T6+V6+X6+Z6+AB6</f>
        <v>0.99920823436262884</v>
      </c>
      <c r="AE6" s="63">
        <f>AE5/AD5</f>
        <v>0.48297703879651621</v>
      </c>
      <c r="AF6" s="64">
        <f>AF5/AD5</f>
        <v>0.51702296120348379</v>
      </c>
    </row>
    <row r="7" spans="1:32" ht="14.25" x14ac:dyDescent="0.15">
      <c r="A7" s="176" t="s">
        <v>84</v>
      </c>
      <c r="B7" s="93">
        <v>3</v>
      </c>
      <c r="C7" s="73">
        <v>3</v>
      </c>
      <c r="D7" s="93">
        <v>3</v>
      </c>
      <c r="E7" s="73">
        <v>3</v>
      </c>
      <c r="F7" s="22">
        <f t="shared" si="0"/>
        <v>0</v>
      </c>
      <c r="G7" s="33">
        <f t="shared" si="0"/>
        <v>0</v>
      </c>
      <c r="H7" s="93">
        <v>3</v>
      </c>
      <c r="I7" s="73">
        <v>3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2.3752969121140144E-3</v>
      </c>
      <c r="N7" s="162">
        <v>6</v>
      </c>
      <c r="P7" s="127"/>
      <c r="Q7" s="177"/>
      <c r="R7" s="178" t="s">
        <v>123</v>
      </c>
    </row>
    <row r="8" spans="1:32" ht="14.25" x14ac:dyDescent="0.15">
      <c r="A8" s="179" t="s">
        <v>137</v>
      </c>
      <c r="B8" s="93">
        <v>2</v>
      </c>
      <c r="C8" s="73">
        <v>2</v>
      </c>
      <c r="D8" s="93">
        <v>2</v>
      </c>
      <c r="E8" s="73">
        <v>2</v>
      </c>
      <c r="F8" s="22">
        <f t="shared" si="0"/>
        <v>0</v>
      </c>
      <c r="G8" s="33">
        <f t="shared" si="0"/>
        <v>0</v>
      </c>
      <c r="H8" s="93">
        <v>2</v>
      </c>
      <c r="I8" s="73">
        <v>2</v>
      </c>
      <c r="J8" s="22">
        <f t="shared" si="1"/>
        <v>0</v>
      </c>
      <c r="K8" s="34">
        <f t="shared" si="1"/>
        <v>0</v>
      </c>
      <c r="L8" s="161">
        <f t="shared" si="2"/>
        <v>0</v>
      </c>
      <c r="M8" s="35">
        <f t="shared" si="3"/>
        <v>1.5835312747426761E-3</v>
      </c>
      <c r="N8" s="162">
        <v>2</v>
      </c>
      <c r="Q8" s="177"/>
      <c r="R8" s="178" t="s">
        <v>116</v>
      </c>
    </row>
    <row r="9" spans="1:32" ht="14.25" x14ac:dyDescent="0.15">
      <c r="A9" s="179" t="s">
        <v>138</v>
      </c>
      <c r="B9" s="93">
        <v>104</v>
      </c>
      <c r="C9" s="73">
        <v>186</v>
      </c>
      <c r="D9" s="93">
        <v>104</v>
      </c>
      <c r="E9" s="73">
        <v>181</v>
      </c>
      <c r="F9" s="22">
        <f t="shared" si="0"/>
        <v>0</v>
      </c>
      <c r="G9" s="33">
        <f t="shared" si="0"/>
        <v>5</v>
      </c>
      <c r="H9" s="93">
        <v>101</v>
      </c>
      <c r="I9" s="73">
        <v>187</v>
      </c>
      <c r="J9" s="22">
        <f t="shared" si="1"/>
        <v>3</v>
      </c>
      <c r="K9" s="34">
        <f t="shared" si="1"/>
        <v>-1</v>
      </c>
      <c r="L9" s="161">
        <f t="shared" si="2"/>
        <v>-5.3475935828877002E-3</v>
      </c>
      <c r="M9" s="35">
        <f t="shared" si="3"/>
        <v>0.14726840855106887</v>
      </c>
      <c r="N9" s="162">
        <v>5</v>
      </c>
      <c r="P9" s="127"/>
      <c r="Q9" s="177"/>
    </row>
    <row r="10" spans="1:32" ht="14.25" x14ac:dyDescent="0.15">
      <c r="A10" s="179" t="s">
        <v>139</v>
      </c>
      <c r="B10" s="22">
        <v>2</v>
      </c>
      <c r="C10" s="73">
        <v>2</v>
      </c>
      <c r="D10" s="22">
        <v>1</v>
      </c>
      <c r="E10" s="73">
        <v>1</v>
      </c>
      <c r="F10" s="22">
        <f t="shared" si="0"/>
        <v>1</v>
      </c>
      <c r="G10" s="33">
        <f t="shared" si="0"/>
        <v>1</v>
      </c>
      <c r="H10" s="22"/>
      <c r="I10" s="73"/>
      <c r="J10" s="22">
        <f t="shared" si="1"/>
        <v>2</v>
      </c>
      <c r="K10" s="34">
        <f t="shared" si="1"/>
        <v>2</v>
      </c>
      <c r="L10" s="161">
        <f t="shared" si="2"/>
        <v>0</v>
      </c>
      <c r="M10" s="35">
        <f t="shared" si="3"/>
        <v>1.5835312747426761E-3</v>
      </c>
      <c r="N10" s="162">
        <v>1</v>
      </c>
    </row>
    <row r="11" spans="1:32" ht="14.25" x14ac:dyDescent="0.15">
      <c r="A11" s="180" t="s">
        <v>140</v>
      </c>
      <c r="B11" s="93">
        <v>9</v>
      </c>
      <c r="C11" s="73">
        <v>19</v>
      </c>
      <c r="D11" s="93">
        <v>9</v>
      </c>
      <c r="E11" s="73">
        <v>19</v>
      </c>
      <c r="F11" s="22">
        <f t="shared" si="0"/>
        <v>0</v>
      </c>
      <c r="G11" s="33">
        <f t="shared" si="0"/>
        <v>0</v>
      </c>
      <c r="H11" s="93">
        <v>11</v>
      </c>
      <c r="I11" s="73">
        <v>21</v>
      </c>
      <c r="J11" s="22">
        <f t="shared" si="1"/>
        <v>-2</v>
      </c>
      <c r="K11" s="34">
        <f t="shared" si="1"/>
        <v>-2</v>
      </c>
      <c r="L11" s="161">
        <f t="shared" si="2"/>
        <v>-9.5238095238095233E-2</v>
      </c>
      <c r="M11" s="35">
        <f t="shared" si="3"/>
        <v>1.5043547110055424E-2</v>
      </c>
      <c r="N11" s="162">
        <v>1</v>
      </c>
    </row>
    <row r="12" spans="1:32" ht="14.25" x14ac:dyDescent="0.15">
      <c r="A12" s="179" t="s">
        <v>141</v>
      </c>
      <c r="B12" s="93">
        <v>1</v>
      </c>
      <c r="C12" s="73">
        <v>1</v>
      </c>
      <c r="D12" s="93"/>
      <c r="E12" s="73"/>
      <c r="F12" s="22">
        <f t="shared" si="0"/>
        <v>1</v>
      </c>
      <c r="G12" s="33">
        <f t="shared" si="0"/>
        <v>1</v>
      </c>
      <c r="H12" s="93"/>
      <c r="I12" s="73"/>
      <c r="J12" s="22">
        <f t="shared" si="1"/>
        <v>1</v>
      </c>
      <c r="K12" s="34">
        <f t="shared" si="1"/>
        <v>1</v>
      </c>
      <c r="L12" s="161">
        <f t="shared" si="2"/>
        <v>0</v>
      </c>
      <c r="M12" s="35">
        <f t="shared" si="3"/>
        <v>7.9176563737133805E-4</v>
      </c>
      <c r="N12" s="162">
        <v>1</v>
      </c>
    </row>
    <row r="13" spans="1:32" ht="14.25" x14ac:dyDescent="0.15">
      <c r="A13" s="179" t="s">
        <v>142</v>
      </c>
      <c r="B13" s="22">
        <v>1</v>
      </c>
      <c r="C13" s="73">
        <v>3</v>
      </c>
      <c r="D13" s="22">
        <v>1</v>
      </c>
      <c r="E13" s="73">
        <v>3</v>
      </c>
      <c r="F13" s="22">
        <f t="shared" si="0"/>
        <v>0</v>
      </c>
      <c r="G13" s="36">
        <f t="shared" si="0"/>
        <v>0</v>
      </c>
      <c r="H13" s="22">
        <v>1</v>
      </c>
      <c r="I13" s="73">
        <v>1</v>
      </c>
      <c r="J13" s="22">
        <f t="shared" si="1"/>
        <v>0</v>
      </c>
      <c r="K13" s="34">
        <f t="shared" si="1"/>
        <v>2</v>
      </c>
      <c r="L13" s="161">
        <f t="shared" si="2"/>
        <v>2</v>
      </c>
      <c r="M13" s="35">
        <f t="shared" si="3"/>
        <v>2.3752969121140144E-3</v>
      </c>
      <c r="N13" s="162">
        <v>4</v>
      </c>
    </row>
    <row r="14" spans="1:32" ht="14.25" x14ac:dyDescent="0.15">
      <c r="A14" s="179" t="s">
        <v>143</v>
      </c>
      <c r="B14" s="22">
        <v>2</v>
      </c>
      <c r="C14" s="73">
        <v>4</v>
      </c>
      <c r="D14" s="22">
        <v>2</v>
      </c>
      <c r="E14" s="73">
        <v>4</v>
      </c>
      <c r="F14" s="22">
        <f t="shared" si="0"/>
        <v>0</v>
      </c>
      <c r="G14" s="33">
        <f t="shared" si="0"/>
        <v>0</v>
      </c>
      <c r="H14" s="22">
        <v>1</v>
      </c>
      <c r="I14" s="73">
        <v>2</v>
      </c>
      <c r="J14" s="22">
        <f t="shared" si="1"/>
        <v>1</v>
      </c>
      <c r="K14" s="34">
        <f t="shared" si="1"/>
        <v>2</v>
      </c>
      <c r="L14" s="161">
        <f t="shared" si="2"/>
        <v>1</v>
      </c>
      <c r="M14" s="35">
        <f t="shared" si="3"/>
        <v>3.1670625494853522E-3</v>
      </c>
      <c r="N14" s="162">
        <v>1</v>
      </c>
    </row>
    <row r="15" spans="1:32" ht="14.25" x14ac:dyDescent="0.15">
      <c r="A15" s="179" t="s">
        <v>144</v>
      </c>
      <c r="B15" s="93">
        <v>183</v>
      </c>
      <c r="C15" s="73">
        <v>225</v>
      </c>
      <c r="D15" s="93">
        <v>175</v>
      </c>
      <c r="E15" s="73">
        <v>216</v>
      </c>
      <c r="F15" s="22">
        <f t="shared" si="0"/>
        <v>8</v>
      </c>
      <c r="G15" s="33">
        <f t="shared" si="0"/>
        <v>9</v>
      </c>
      <c r="H15" s="93">
        <v>177</v>
      </c>
      <c r="I15" s="73">
        <v>219</v>
      </c>
      <c r="J15" s="22">
        <f t="shared" si="1"/>
        <v>6</v>
      </c>
      <c r="K15" s="34">
        <f t="shared" si="1"/>
        <v>6</v>
      </c>
      <c r="L15" s="161">
        <f t="shared" si="2"/>
        <v>2.7397260273972601E-2</v>
      </c>
      <c r="M15" s="35">
        <f t="shared" si="3"/>
        <v>0.17814726840855108</v>
      </c>
      <c r="N15" s="162">
        <v>1</v>
      </c>
    </row>
    <row r="16" spans="1:32" ht="14.25" x14ac:dyDescent="0.15">
      <c r="A16" s="179" t="s">
        <v>73</v>
      </c>
      <c r="B16" s="93">
        <v>124</v>
      </c>
      <c r="C16" s="73">
        <v>128</v>
      </c>
      <c r="D16" s="93">
        <v>125</v>
      </c>
      <c r="E16" s="73">
        <v>128</v>
      </c>
      <c r="F16" s="22">
        <f t="shared" si="0"/>
        <v>-1</v>
      </c>
      <c r="G16" s="33">
        <f t="shared" si="0"/>
        <v>0</v>
      </c>
      <c r="H16" s="93">
        <v>130</v>
      </c>
      <c r="I16" s="73">
        <v>133</v>
      </c>
      <c r="J16" s="22">
        <f t="shared" si="1"/>
        <v>-6</v>
      </c>
      <c r="K16" s="34">
        <f t="shared" si="1"/>
        <v>-5</v>
      </c>
      <c r="L16" s="161">
        <f t="shared" si="2"/>
        <v>-3.7593984962406013E-2</v>
      </c>
      <c r="M16" s="35">
        <f t="shared" si="3"/>
        <v>0.10134600158353127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7.9176563737133805E-4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1.5835312747426761E-3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>
        <v>1</v>
      </c>
      <c r="E20" s="73">
        <v>1</v>
      </c>
      <c r="F20" s="22">
        <f t="shared" si="0"/>
        <v>-1</v>
      </c>
      <c r="G20" s="33">
        <f t="shared" si="0"/>
        <v>-1</v>
      </c>
      <c r="H20" s="93">
        <v>1</v>
      </c>
      <c r="I20" s="73">
        <v>1</v>
      </c>
      <c r="J20" s="22">
        <f t="shared" ref="J20:K31" si="4">B20-H20</f>
        <v>-1</v>
      </c>
      <c r="K20" s="34">
        <f t="shared" si="4"/>
        <v>-1</v>
      </c>
      <c r="L20" s="161">
        <f t="shared" si="2"/>
        <v>-1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7.9176563737133805E-4</v>
      </c>
      <c r="N21" s="162">
        <v>3</v>
      </c>
    </row>
    <row r="22" spans="1:14" ht="14.25" x14ac:dyDescent="0.15">
      <c r="A22" s="179" t="s">
        <v>150</v>
      </c>
      <c r="B22" s="93">
        <v>7</v>
      </c>
      <c r="C22" s="73">
        <v>8</v>
      </c>
      <c r="D22" s="93">
        <v>7</v>
      </c>
      <c r="E22" s="73">
        <v>8</v>
      </c>
      <c r="F22" s="37">
        <f t="shared" si="0"/>
        <v>0</v>
      </c>
      <c r="G22" s="33">
        <f t="shared" si="0"/>
        <v>0</v>
      </c>
      <c r="H22" s="93">
        <v>7</v>
      </c>
      <c r="I22" s="73">
        <v>7</v>
      </c>
      <c r="J22" s="37">
        <f t="shared" si="4"/>
        <v>0</v>
      </c>
      <c r="K22" s="38">
        <f t="shared" si="4"/>
        <v>1</v>
      </c>
      <c r="L22" s="161">
        <f t="shared" si="2"/>
        <v>0.14285714285714285</v>
      </c>
      <c r="M22" s="39">
        <f t="shared" si="3"/>
        <v>6.3341250989707044E-3</v>
      </c>
      <c r="N22" s="162">
        <v>1</v>
      </c>
    </row>
    <row r="23" spans="1:14" ht="14.25" x14ac:dyDescent="0.15">
      <c r="A23" s="181" t="s">
        <v>151</v>
      </c>
      <c r="B23" s="22">
        <v>29</v>
      </c>
      <c r="C23" s="73">
        <v>29</v>
      </c>
      <c r="D23" s="22">
        <v>31</v>
      </c>
      <c r="E23" s="73">
        <v>31</v>
      </c>
      <c r="F23" s="37">
        <f t="shared" si="0"/>
        <v>-2</v>
      </c>
      <c r="G23" s="40">
        <f t="shared" si="0"/>
        <v>-2</v>
      </c>
      <c r="H23" s="22">
        <v>38</v>
      </c>
      <c r="I23" s="73">
        <v>38</v>
      </c>
      <c r="J23" s="37">
        <f t="shared" si="4"/>
        <v>-9</v>
      </c>
      <c r="K23" s="38">
        <f t="shared" si="4"/>
        <v>-9</v>
      </c>
      <c r="L23" s="161">
        <f t="shared" si="2"/>
        <v>-0.23684210526315788</v>
      </c>
      <c r="M23" s="39">
        <f t="shared" si="3"/>
        <v>2.2961203483768806E-2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7.9176563737133805E-4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7.9176563737133805E-4</v>
      </c>
      <c r="N26" s="162">
        <v>4</v>
      </c>
    </row>
    <row r="27" spans="1:14" ht="14.25" x14ac:dyDescent="0.15">
      <c r="A27" s="179" t="s">
        <v>154</v>
      </c>
      <c r="B27" s="22">
        <v>7</v>
      </c>
      <c r="C27" s="73">
        <v>7</v>
      </c>
      <c r="D27" s="22">
        <v>7</v>
      </c>
      <c r="E27" s="73">
        <v>7</v>
      </c>
      <c r="F27" s="22">
        <f t="shared" si="0"/>
        <v>0</v>
      </c>
      <c r="G27" s="33">
        <f t="shared" si="0"/>
        <v>0</v>
      </c>
      <c r="H27" s="22">
        <v>7</v>
      </c>
      <c r="I27" s="73">
        <v>7</v>
      </c>
      <c r="J27" s="22">
        <f t="shared" si="4"/>
        <v>0</v>
      </c>
      <c r="K27" s="34">
        <f t="shared" si="4"/>
        <v>0</v>
      </c>
      <c r="L27" s="161">
        <f t="shared" si="2"/>
        <v>0</v>
      </c>
      <c r="M27" s="35">
        <f t="shared" si="3"/>
        <v>5.5423594615993665E-3</v>
      </c>
      <c r="N27" s="162">
        <v>1</v>
      </c>
    </row>
    <row r="28" spans="1:14" ht="14.25" x14ac:dyDescent="0.15">
      <c r="A28" s="179" t="s">
        <v>155</v>
      </c>
      <c r="B28" s="93">
        <v>100</v>
      </c>
      <c r="C28" s="109">
        <v>110</v>
      </c>
      <c r="D28" s="93">
        <v>109</v>
      </c>
      <c r="E28" s="109">
        <v>120</v>
      </c>
      <c r="F28" s="93">
        <f t="shared" si="0"/>
        <v>-9</v>
      </c>
      <c r="G28" s="105">
        <f t="shared" si="0"/>
        <v>-10</v>
      </c>
      <c r="H28" s="93">
        <v>111</v>
      </c>
      <c r="I28" s="109">
        <v>119</v>
      </c>
      <c r="J28" s="93">
        <f t="shared" si="4"/>
        <v>-11</v>
      </c>
      <c r="K28" s="106">
        <f t="shared" si="4"/>
        <v>-9</v>
      </c>
      <c r="L28" s="161">
        <f t="shared" si="2"/>
        <v>-7.5630252100840331E-2</v>
      </c>
      <c r="M28" s="108">
        <f t="shared" si="3"/>
        <v>8.7094220110847193E-2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6</v>
      </c>
      <c r="I29" s="73">
        <v>6</v>
      </c>
      <c r="J29" s="22">
        <f t="shared" si="4"/>
        <v>-1</v>
      </c>
      <c r="K29" s="34">
        <f t="shared" si="4"/>
        <v>-1</v>
      </c>
      <c r="L29" s="161">
        <f t="shared" si="2"/>
        <v>-0.16666666666666666</v>
      </c>
      <c r="M29" s="35">
        <f t="shared" si="3"/>
        <v>3.95882818685669E-3</v>
      </c>
      <c r="N29" s="162">
        <v>1</v>
      </c>
    </row>
    <row r="30" spans="1:14" ht="14.25" x14ac:dyDescent="0.15">
      <c r="A30" s="179" t="s">
        <v>179</v>
      </c>
      <c r="B30" s="22"/>
      <c r="C30" s="73"/>
      <c r="D30" s="22"/>
      <c r="E30" s="73"/>
      <c r="F30" s="22"/>
      <c r="G30" s="33"/>
      <c r="H30" s="22">
        <v>1</v>
      </c>
      <c r="I30" s="73">
        <v>1</v>
      </c>
      <c r="J30" s="22">
        <f t="shared" si="4"/>
        <v>-1</v>
      </c>
      <c r="K30" s="34">
        <f t="shared" si="4"/>
        <v>-1</v>
      </c>
      <c r="L30" s="161">
        <f t="shared" si="2"/>
        <v>-1</v>
      </c>
      <c r="M30" s="35">
        <f t="shared" si="3"/>
        <v>0</v>
      </c>
      <c r="N30" s="162">
        <v>3</v>
      </c>
    </row>
    <row r="31" spans="1:14" ht="14.25" x14ac:dyDescent="0.15">
      <c r="A31" s="179" t="s">
        <v>157</v>
      </c>
      <c r="B31" s="22"/>
      <c r="C31" s="73"/>
      <c r="D31" s="22">
        <v>3</v>
      </c>
      <c r="E31" s="73">
        <v>8</v>
      </c>
      <c r="F31" s="22">
        <f t="shared" si="0"/>
        <v>-3</v>
      </c>
      <c r="G31" s="33">
        <f t="shared" si="0"/>
        <v>-8</v>
      </c>
      <c r="H31" s="22"/>
      <c r="I31" s="73"/>
      <c r="J31" s="22">
        <f t="shared" si="4"/>
        <v>0</v>
      </c>
      <c r="K31" s="34">
        <f t="shared" si="4"/>
        <v>0</v>
      </c>
      <c r="L31" s="161">
        <f t="shared" si="2"/>
        <v>0</v>
      </c>
      <c r="M31" s="35">
        <f t="shared" si="3"/>
        <v>0</v>
      </c>
      <c r="N31" s="162">
        <v>5</v>
      </c>
    </row>
    <row r="32" spans="1:14" ht="14.25" x14ac:dyDescent="0.15">
      <c r="A32" s="179" t="s">
        <v>158</v>
      </c>
      <c r="B32" s="22"/>
      <c r="C32" s="73"/>
      <c r="D32" s="22"/>
      <c r="E32" s="73"/>
      <c r="F32" s="22">
        <f t="shared" si="0"/>
        <v>0</v>
      </c>
      <c r="G32" s="33">
        <f t="shared" si="0"/>
        <v>0</v>
      </c>
      <c r="H32" s="22"/>
      <c r="I32" s="73"/>
      <c r="J32" s="37">
        <v>0</v>
      </c>
      <c r="K32" s="38">
        <v>0</v>
      </c>
      <c r="L32" s="161">
        <f t="shared" si="2"/>
        <v>0</v>
      </c>
      <c r="M32" s="39">
        <f t="shared" si="3"/>
        <v>0</v>
      </c>
      <c r="N32" s="162">
        <v>1</v>
      </c>
    </row>
    <row r="33" spans="1:14" ht="14.25" x14ac:dyDescent="0.15">
      <c r="A33" s="179" t="s">
        <v>159</v>
      </c>
      <c r="B33" s="93">
        <v>4</v>
      </c>
      <c r="C33" s="73">
        <v>11</v>
      </c>
      <c r="D33" s="93"/>
      <c r="E33" s="73"/>
      <c r="F33" s="22">
        <f t="shared" si="0"/>
        <v>4</v>
      </c>
      <c r="G33" s="33">
        <f t="shared" si="0"/>
        <v>11</v>
      </c>
      <c r="H33" s="93">
        <v>2</v>
      </c>
      <c r="I33" s="73">
        <v>5</v>
      </c>
      <c r="J33" s="22">
        <f t="shared" ref="J33:K56" si="5">B33-H33</f>
        <v>2</v>
      </c>
      <c r="K33" s="34">
        <f t="shared" si="5"/>
        <v>6</v>
      </c>
      <c r="L33" s="161">
        <f t="shared" si="2"/>
        <v>1.2</v>
      </c>
      <c r="M33" s="35">
        <f t="shared" si="3"/>
        <v>8.7094220110847196E-3</v>
      </c>
      <c r="N33" s="162">
        <v>1</v>
      </c>
    </row>
    <row r="34" spans="1:14" ht="14.25" x14ac:dyDescent="0.15">
      <c r="A34" s="180" t="s">
        <v>160</v>
      </c>
      <c r="B34" s="93">
        <v>1</v>
      </c>
      <c r="C34" s="73">
        <v>1</v>
      </c>
      <c r="D34" s="93">
        <v>1</v>
      </c>
      <c r="E34" s="73">
        <v>1</v>
      </c>
      <c r="F34" s="22">
        <f t="shared" si="0"/>
        <v>0</v>
      </c>
      <c r="G34" s="41">
        <f t="shared" si="0"/>
        <v>0</v>
      </c>
      <c r="H34" s="93">
        <v>1</v>
      </c>
      <c r="I34" s="73">
        <v>1</v>
      </c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7.9176563737133805E-4</v>
      </c>
      <c r="N34" s="162">
        <v>6</v>
      </c>
    </row>
    <row r="35" spans="1:14" ht="14.25" x14ac:dyDescent="0.15">
      <c r="A35" s="181" t="s">
        <v>161</v>
      </c>
      <c r="B35" s="93"/>
      <c r="C35" s="73"/>
      <c r="D35" s="93"/>
      <c r="E35" s="73"/>
      <c r="F35" s="22">
        <f t="shared" ref="F35:G56" si="6">B35-D35</f>
        <v>0</v>
      </c>
      <c r="G35" s="36">
        <f t="shared" si="6"/>
        <v>0</v>
      </c>
      <c r="H35" s="93"/>
      <c r="I35" s="73"/>
      <c r="J35" s="22">
        <f t="shared" si="5"/>
        <v>0</v>
      </c>
      <c r="K35" s="34">
        <f t="shared" si="5"/>
        <v>0</v>
      </c>
      <c r="L35" s="161">
        <f t="shared" si="2"/>
        <v>0</v>
      </c>
      <c r="M35" s="35">
        <f t="shared" si="3"/>
        <v>0</v>
      </c>
      <c r="N35" s="162">
        <v>5</v>
      </c>
    </row>
    <row r="36" spans="1:14" ht="14.25" x14ac:dyDescent="0.15">
      <c r="A36" s="179" t="s">
        <v>162</v>
      </c>
      <c r="B36" s="93">
        <v>17</v>
      </c>
      <c r="C36" s="73">
        <v>24</v>
      </c>
      <c r="D36" s="93">
        <v>17</v>
      </c>
      <c r="E36" s="73">
        <v>23</v>
      </c>
      <c r="F36" s="22">
        <f t="shared" si="6"/>
        <v>0</v>
      </c>
      <c r="G36" s="36">
        <f t="shared" si="6"/>
        <v>1</v>
      </c>
      <c r="H36" s="93">
        <v>19</v>
      </c>
      <c r="I36" s="73">
        <v>25</v>
      </c>
      <c r="J36" s="22">
        <f t="shared" si="5"/>
        <v>-2</v>
      </c>
      <c r="K36" s="34">
        <f t="shared" si="5"/>
        <v>-1</v>
      </c>
      <c r="L36" s="161">
        <f t="shared" si="2"/>
        <v>-0.04</v>
      </c>
      <c r="M36" s="35">
        <f t="shared" si="3"/>
        <v>1.9002375296912115E-2</v>
      </c>
      <c r="N36" s="162">
        <v>1</v>
      </c>
    </row>
    <row r="37" spans="1:14" ht="14.25" x14ac:dyDescent="0.15">
      <c r="A37" s="179" t="s">
        <v>163</v>
      </c>
      <c r="B37" s="93"/>
      <c r="C37" s="73">
        <v>4</v>
      </c>
      <c r="D37" s="93"/>
      <c r="E37" s="73">
        <v>4</v>
      </c>
      <c r="F37" s="22">
        <f t="shared" si="6"/>
        <v>0</v>
      </c>
      <c r="G37" s="36">
        <f t="shared" si="6"/>
        <v>0</v>
      </c>
      <c r="H37" s="93">
        <v>1</v>
      </c>
      <c r="I37" s="73">
        <v>5</v>
      </c>
      <c r="J37" s="22">
        <f t="shared" si="5"/>
        <v>-1</v>
      </c>
      <c r="K37" s="34">
        <f t="shared" si="5"/>
        <v>-1</v>
      </c>
      <c r="L37" s="161">
        <f t="shared" si="2"/>
        <v>-0.2</v>
      </c>
      <c r="M37" s="35">
        <f t="shared" si="3"/>
        <v>3.1670625494853522E-3</v>
      </c>
      <c r="N37" s="162">
        <v>5</v>
      </c>
    </row>
    <row r="38" spans="1:14" ht="14.25" x14ac:dyDescent="0.15">
      <c r="A38" s="179" t="s">
        <v>164</v>
      </c>
      <c r="B38" s="22">
        <v>1</v>
      </c>
      <c r="C38" s="73">
        <v>1</v>
      </c>
      <c r="D38" s="22">
        <v>1</v>
      </c>
      <c r="E38" s="73">
        <v>1</v>
      </c>
      <c r="F38" s="22">
        <f t="shared" si="6"/>
        <v>0</v>
      </c>
      <c r="G38" s="36">
        <f t="shared" si="6"/>
        <v>0</v>
      </c>
      <c r="H38" s="22">
        <v>1</v>
      </c>
      <c r="I38" s="73">
        <v>1</v>
      </c>
      <c r="J38" s="22">
        <f t="shared" si="5"/>
        <v>0</v>
      </c>
      <c r="K38" s="34">
        <f t="shared" si="5"/>
        <v>0</v>
      </c>
      <c r="L38" s="161">
        <f t="shared" si="2"/>
        <v>0</v>
      </c>
      <c r="M38" s="35">
        <f t="shared" si="3"/>
        <v>7.9176563737133805E-4</v>
      </c>
      <c r="N38" s="162">
        <v>5</v>
      </c>
    </row>
    <row r="39" spans="1:14" ht="14.25" x14ac:dyDescent="0.15">
      <c r="A39" s="182" t="s">
        <v>165</v>
      </c>
      <c r="B39" s="93">
        <v>256</v>
      </c>
      <c r="C39" s="72">
        <v>303</v>
      </c>
      <c r="D39" s="93">
        <v>259</v>
      </c>
      <c r="E39" s="72">
        <v>306</v>
      </c>
      <c r="F39" s="22">
        <f t="shared" si="6"/>
        <v>-3</v>
      </c>
      <c r="G39" s="36">
        <f t="shared" si="6"/>
        <v>-3</v>
      </c>
      <c r="H39" s="93">
        <v>241</v>
      </c>
      <c r="I39" s="72">
        <v>290</v>
      </c>
      <c r="J39" s="22">
        <f t="shared" si="5"/>
        <v>15</v>
      </c>
      <c r="K39" s="34">
        <f t="shared" si="5"/>
        <v>13</v>
      </c>
      <c r="L39" s="161">
        <f t="shared" si="2"/>
        <v>4.4827586206896551E-2</v>
      </c>
      <c r="M39" s="35">
        <f t="shared" si="3"/>
        <v>0.23990498812351543</v>
      </c>
      <c r="N39" s="162">
        <v>1</v>
      </c>
    </row>
    <row r="40" spans="1:14" ht="14.25" x14ac:dyDescent="0.15">
      <c r="A40" s="179" t="s">
        <v>166</v>
      </c>
      <c r="B40" s="22"/>
      <c r="C40" s="73"/>
      <c r="D40" s="22"/>
      <c r="E40" s="73"/>
      <c r="F40" s="22">
        <f t="shared" si="6"/>
        <v>0</v>
      </c>
      <c r="G40" s="36">
        <f t="shared" si="6"/>
        <v>0</v>
      </c>
      <c r="H40" s="22"/>
      <c r="I40" s="73"/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0</v>
      </c>
      <c r="N40" s="162">
        <v>2</v>
      </c>
    </row>
    <row r="41" spans="1:14" ht="14.25" x14ac:dyDescent="0.15">
      <c r="A41" s="183" t="s">
        <v>167</v>
      </c>
      <c r="B41" s="93">
        <v>1</v>
      </c>
      <c r="C41" s="73">
        <v>1</v>
      </c>
      <c r="D41" s="93">
        <v>1</v>
      </c>
      <c r="E41" s="73">
        <v>1</v>
      </c>
      <c r="F41" s="22">
        <f t="shared" si="6"/>
        <v>0</v>
      </c>
      <c r="G41" s="36">
        <f t="shared" si="6"/>
        <v>0</v>
      </c>
      <c r="H41" s="93">
        <v>1</v>
      </c>
      <c r="I41" s="73">
        <v>1</v>
      </c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7.9176563737133805E-4</v>
      </c>
      <c r="N41" s="162">
        <v>2</v>
      </c>
    </row>
    <row r="42" spans="1:14" ht="14.25" x14ac:dyDescent="0.15">
      <c r="A42" s="183" t="s">
        <v>168</v>
      </c>
      <c r="B42" s="93"/>
      <c r="C42" s="73"/>
      <c r="D42" s="93"/>
      <c r="E42" s="73"/>
      <c r="F42" s="22">
        <f t="shared" si="6"/>
        <v>0</v>
      </c>
      <c r="G42" s="36">
        <f t="shared" si="6"/>
        <v>0</v>
      </c>
      <c r="H42" s="93"/>
      <c r="I42" s="73"/>
      <c r="J42" s="22">
        <f t="shared" si="5"/>
        <v>0</v>
      </c>
      <c r="K42" s="34">
        <f t="shared" si="5"/>
        <v>0</v>
      </c>
      <c r="L42" s="161">
        <f t="shared" si="2"/>
        <v>0</v>
      </c>
      <c r="M42" s="35">
        <f t="shared" si="3"/>
        <v>0</v>
      </c>
      <c r="N42" s="162">
        <v>2</v>
      </c>
    </row>
    <row r="43" spans="1:14" ht="14.25" x14ac:dyDescent="0.15">
      <c r="A43" s="183" t="s">
        <v>72</v>
      </c>
      <c r="B43" s="22">
        <v>1</v>
      </c>
      <c r="C43" s="73">
        <v>1</v>
      </c>
      <c r="D43" s="22"/>
      <c r="E43" s="73"/>
      <c r="F43" s="22">
        <f t="shared" si="6"/>
        <v>1</v>
      </c>
      <c r="G43" s="36">
        <f t="shared" si="6"/>
        <v>1</v>
      </c>
      <c r="H43" s="22"/>
      <c r="I43" s="73"/>
      <c r="J43" s="22">
        <f t="shared" si="5"/>
        <v>1</v>
      </c>
      <c r="K43" s="34">
        <f t="shared" si="5"/>
        <v>1</v>
      </c>
      <c r="L43" s="161">
        <f t="shared" si="2"/>
        <v>0</v>
      </c>
      <c r="M43" s="35">
        <f t="shared" si="3"/>
        <v>7.9176563737133805E-4</v>
      </c>
      <c r="N43" s="162">
        <v>2</v>
      </c>
    </row>
    <row r="44" spans="1:14" ht="14.25" x14ac:dyDescent="0.15">
      <c r="A44" s="181" t="s">
        <v>169</v>
      </c>
      <c r="B44" s="93">
        <v>1</v>
      </c>
      <c r="C44" s="72">
        <v>1</v>
      </c>
      <c r="D44" s="93">
        <v>1</v>
      </c>
      <c r="E44" s="72">
        <v>1</v>
      </c>
      <c r="F44" s="22">
        <f t="shared" si="6"/>
        <v>0</v>
      </c>
      <c r="G44" s="33">
        <f t="shared" si="6"/>
        <v>0</v>
      </c>
      <c r="H44" s="93">
        <v>1</v>
      </c>
      <c r="I44" s="72">
        <v>1</v>
      </c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7.9176563737133805E-4</v>
      </c>
      <c r="N44" s="162">
        <v>2</v>
      </c>
    </row>
    <row r="45" spans="1:14" ht="14.25" x14ac:dyDescent="0.15">
      <c r="A45" s="179" t="s">
        <v>170</v>
      </c>
      <c r="B45" s="22"/>
      <c r="C45" s="72"/>
      <c r="D45" s="22"/>
      <c r="E45" s="72"/>
      <c r="F45" s="22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2</v>
      </c>
    </row>
    <row r="46" spans="1:14" ht="14.25" x14ac:dyDescent="0.15">
      <c r="A46" s="181" t="s">
        <v>171</v>
      </c>
      <c r="B46" s="22"/>
      <c r="C46" s="72"/>
      <c r="D46" s="22"/>
      <c r="E46" s="72"/>
      <c r="F46" s="77">
        <f t="shared" si="6"/>
        <v>0</v>
      </c>
      <c r="G46" s="33">
        <f t="shared" si="6"/>
        <v>0</v>
      </c>
      <c r="H46" s="22"/>
      <c r="I46" s="72"/>
      <c r="J46" s="22">
        <f t="shared" si="5"/>
        <v>0</v>
      </c>
      <c r="K46" s="34">
        <f t="shared" si="5"/>
        <v>0</v>
      </c>
      <c r="L46" s="161">
        <f t="shared" si="2"/>
        <v>0</v>
      </c>
      <c r="M46" s="35">
        <f t="shared" si="3"/>
        <v>0</v>
      </c>
      <c r="N46" s="162">
        <v>1</v>
      </c>
    </row>
    <row r="47" spans="1:14" ht="14.25" x14ac:dyDescent="0.15">
      <c r="A47" s="179" t="s">
        <v>172</v>
      </c>
      <c r="B47" s="22">
        <v>20</v>
      </c>
      <c r="C47" s="72">
        <v>21</v>
      </c>
      <c r="D47" s="22">
        <v>20</v>
      </c>
      <c r="E47" s="72">
        <v>21</v>
      </c>
      <c r="F47" s="77">
        <f t="shared" si="6"/>
        <v>0</v>
      </c>
      <c r="G47" s="33">
        <f t="shared" si="6"/>
        <v>0</v>
      </c>
      <c r="H47" s="22">
        <v>21</v>
      </c>
      <c r="I47" s="72">
        <v>21</v>
      </c>
      <c r="J47" s="22">
        <f t="shared" si="5"/>
        <v>-1</v>
      </c>
      <c r="K47" s="34">
        <f t="shared" si="5"/>
        <v>0</v>
      </c>
      <c r="L47" s="161">
        <f t="shared" si="2"/>
        <v>0</v>
      </c>
      <c r="M47" s="35">
        <f t="shared" si="3"/>
        <v>1.66270783847981E-2</v>
      </c>
      <c r="N47" s="162">
        <v>1</v>
      </c>
    </row>
    <row r="48" spans="1:14" ht="14.25" x14ac:dyDescent="0.15">
      <c r="A48" s="184" t="s">
        <v>173</v>
      </c>
      <c r="B48" s="22"/>
      <c r="C48" s="72"/>
      <c r="D48" s="22">
        <v>1</v>
      </c>
      <c r="E48" s="72">
        <v>1</v>
      </c>
      <c r="F48" s="79">
        <f t="shared" si="6"/>
        <v>-1</v>
      </c>
      <c r="G48" s="30">
        <f t="shared" si="6"/>
        <v>-1</v>
      </c>
      <c r="H48" s="22"/>
      <c r="I48" s="72"/>
      <c r="J48" s="22">
        <f t="shared" si="5"/>
        <v>0</v>
      </c>
      <c r="K48" s="34">
        <f t="shared" si="5"/>
        <v>0</v>
      </c>
      <c r="L48" s="161">
        <f t="shared" si="2"/>
        <v>0</v>
      </c>
      <c r="M48" s="35">
        <f t="shared" si="3"/>
        <v>0</v>
      </c>
      <c r="N48" s="162">
        <v>3</v>
      </c>
    </row>
    <row r="49" spans="1:14" ht="14.25" x14ac:dyDescent="0.15">
      <c r="A49" s="179" t="s">
        <v>174</v>
      </c>
      <c r="B49" s="22">
        <v>6</v>
      </c>
      <c r="C49" s="73">
        <v>6</v>
      </c>
      <c r="D49" s="22">
        <v>4</v>
      </c>
      <c r="E49" s="73">
        <v>4</v>
      </c>
      <c r="F49" s="77">
        <f t="shared" si="6"/>
        <v>2</v>
      </c>
      <c r="G49" s="33">
        <f t="shared" si="6"/>
        <v>2</v>
      </c>
      <c r="H49" s="22">
        <v>5</v>
      </c>
      <c r="I49" s="73">
        <v>5</v>
      </c>
      <c r="J49" s="21">
        <f t="shared" si="5"/>
        <v>1</v>
      </c>
      <c r="K49" s="34">
        <f t="shared" si="5"/>
        <v>1</v>
      </c>
      <c r="L49" s="161">
        <f t="shared" si="2"/>
        <v>0.2</v>
      </c>
      <c r="M49" s="35">
        <f t="shared" si="3"/>
        <v>4.7505938242280287E-3</v>
      </c>
      <c r="N49" s="162">
        <v>2</v>
      </c>
    </row>
    <row r="50" spans="1:14" ht="14.25" x14ac:dyDescent="0.15">
      <c r="A50" s="179" t="s">
        <v>175</v>
      </c>
      <c r="B50" s="22">
        <v>22</v>
      </c>
      <c r="C50" s="73">
        <v>28</v>
      </c>
      <c r="D50" s="22">
        <v>22</v>
      </c>
      <c r="E50" s="73">
        <v>28</v>
      </c>
      <c r="F50" s="77">
        <f t="shared" si="6"/>
        <v>0</v>
      </c>
      <c r="G50" s="33">
        <f t="shared" si="6"/>
        <v>0</v>
      </c>
      <c r="H50" s="185">
        <v>15</v>
      </c>
      <c r="I50" s="73">
        <v>21</v>
      </c>
      <c r="J50" s="21">
        <f t="shared" si="5"/>
        <v>7</v>
      </c>
      <c r="K50" s="34">
        <f t="shared" si="5"/>
        <v>7</v>
      </c>
      <c r="L50" s="161">
        <f t="shared" si="2"/>
        <v>0.33333333333333331</v>
      </c>
      <c r="M50" s="35">
        <f t="shared" si="3"/>
        <v>2.2169437846397466E-2</v>
      </c>
      <c r="N50" s="162">
        <v>4</v>
      </c>
    </row>
    <row r="51" spans="1:14" ht="14.25" x14ac:dyDescent="0.15">
      <c r="A51" s="179" t="s">
        <v>176</v>
      </c>
      <c r="B51" s="22"/>
      <c r="C51" s="73"/>
      <c r="D51" s="22"/>
      <c r="E51" s="73"/>
      <c r="F51" s="77">
        <f t="shared" si="6"/>
        <v>0</v>
      </c>
      <c r="G51" s="33">
        <f t="shared" si="6"/>
        <v>0</v>
      </c>
      <c r="H51" s="186"/>
      <c r="I51" s="73"/>
      <c r="J51" s="21">
        <f t="shared" si="5"/>
        <v>0</v>
      </c>
      <c r="K51" s="34">
        <f t="shared" si="5"/>
        <v>0</v>
      </c>
      <c r="L51" s="161">
        <f t="shared" si="2"/>
        <v>0</v>
      </c>
      <c r="M51" s="35">
        <f t="shared" si="3"/>
        <v>0</v>
      </c>
      <c r="N51" s="162">
        <v>2</v>
      </c>
    </row>
    <row r="52" spans="1:14" ht="14.25" x14ac:dyDescent="0.15">
      <c r="A52" s="176" t="s">
        <v>177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7.9176563737133805E-4</v>
      </c>
      <c r="N52" s="162">
        <v>1</v>
      </c>
    </row>
    <row r="53" spans="1:14" ht="14.25" x14ac:dyDescent="0.15">
      <c r="A53" s="179" t="s">
        <v>71</v>
      </c>
      <c r="B53" s="22">
        <v>1</v>
      </c>
      <c r="C53" s="73">
        <v>1</v>
      </c>
      <c r="D53" s="22">
        <v>1</v>
      </c>
      <c r="E53" s="73">
        <v>1</v>
      </c>
      <c r="F53" s="77">
        <f t="shared" si="6"/>
        <v>0</v>
      </c>
      <c r="G53" s="33">
        <f t="shared" si="6"/>
        <v>0</v>
      </c>
      <c r="H53" s="186">
        <v>1</v>
      </c>
      <c r="I53" s="73">
        <v>1</v>
      </c>
      <c r="J53" s="21">
        <f t="shared" si="5"/>
        <v>0</v>
      </c>
      <c r="K53" s="34">
        <f t="shared" si="5"/>
        <v>0</v>
      </c>
      <c r="L53" s="161">
        <f t="shared" si="2"/>
        <v>0</v>
      </c>
      <c r="M53" s="35">
        <f t="shared" si="3"/>
        <v>7.9176563737133805E-4</v>
      </c>
      <c r="N53" s="162">
        <v>5</v>
      </c>
    </row>
    <row r="54" spans="1:14" ht="14.25" x14ac:dyDescent="0.15">
      <c r="A54" s="179" t="s">
        <v>178</v>
      </c>
      <c r="B54" s="22">
        <v>111</v>
      </c>
      <c r="C54" s="73">
        <v>117</v>
      </c>
      <c r="D54" s="22">
        <v>113</v>
      </c>
      <c r="E54" s="73">
        <v>119</v>
      </c>
      <c r="F54" s="77">
        <f t="shared" si="6"/>
        <v>-2</v>
      </c>
      <c r="G54" s="33">
        <f t="shared" si="6"/>
        <v>-2</v>
      </c>
      <c r="H54" s="186">
        <v>120</v>
      </c>
      <c r="I54" s="73">
        <v>126</v>
      </c>
      <c r="J54" s="21">
        <f t="shared" si="5"/>
        <v>-9</v>
      </c>
      <c r="K54" s="34">
        <f t="shared" si="5"/>
        <v>-9</v>
      </c>
      <c r="L54" s="161">
        <f t="shared" si="2"/>
        <v>-7.1428571428571425E-2</v>
      </c>
      <c r="M54" s="35">
        <f t="shared" si="3"/>
        <v>9.2636579572446559E-2</v>
      </c>
      <c r="N54" s="187">
        <v>1</v>
      </c>
    </row>
    <row r="55" spans="1:14" ht="15" thickBot="1" x14ac:dyDescent="0.2">
      <c r="A55" s="188" t="s">
        <v>88</v>
      </c>
      <c r="B55" s="42">
        <v>1</v>
      </c>
      <c r="C55" s="189">
        <v>1</v>
      </c>
      <c r="D55" s="42">
        <v>1</v>
      </c>
      <c r="E55" s="189">
        <v>2</v>
      </c>
      <c r="F55" s="77">
        <f t="shared" si="6"/>
        <v>0</v>
      </c>
      <c r="G55" s="33">
        <f t="shared" si="6"/>
        <v>-1</v>
      </c>
      <c r="H55" s="190">
        <v>1</v>
      </c>
      <c r="I55" s="189">
        <v>3</v>
      </c>
      <c r="J55" s="42">
        <f t="shared" si="5"/>
        <v>0</v>
      </c>
      <c r="K55" s="38">
        <f t="shared" si="5"/>
        <v>-2</v>
      </c>
      <c r="L55" s="191">
        <f t="shared" si="2"/>
        <v>-0.66666666666666663</v>
      </c>
      <c r="M55" s="39">
        <f t="shared" si="3"/>
        <v>7.9176563737133805E-4</v>
      </c>
      <c r="N55" s="192">
        <v>0</v>
      </c>
    </row>
    <row r="56" spans="1:14" ht="15" thickBot="1" x14ac:dyDescent="0.2">
      <c r="A56" s="193" t="s">
        <v>53</v>
      </c>
      <c r="B56" s="43">
        <f>SUM(B5:B55)</f>
        <v>1031</v>
      </c>
      <c r="C56" s="75">
        <f>SUM(C5:C55)</f>
        <v>1263</v>
      </c>
      <c r="D56" s="43">
        <f>SUM(D5:D55)</f>
        <v>1036</v>
      </c>
      <c r="E56" s="75">
        <f>SUM(E5:E55)</f>
        <v>1260</v>
      </c>
      <c r="F56" s="44">
        <f t="shared" si="6"/>
        <v>-5</v>
      </c>
      <c r="G56" s="146">
        <f t="shared" si="6"/>
        <v>3</v>
      </c>
      <c r="H56" s="43">
        <f>SUM(H5:H55)</f>
        <v>1035</v>
      </c>
      <c r="I56" s="75">
        <f>SUM(I5:I55)</f>
        <v>1262</v>
      </c>
      <c r="J56" s="44">
        <f t="shared" si="5"/>
        <v>-4</v>
      </c>
      <c r="K56" s="45">
        <f t="shared" si="5"/>
        <v>1</v>
      </c>
      <c r="L56" s="194">
        <f t="shared" si="2"/>
        <v>7.9239302694136295E-4</v>
      </c>
      <c r="M56" s="195">
        <f t="shared" si="3"/>
        <v>1</v>
      </c>
      <c r="N56" s="7"/>
    </row>
    <row r="58" spans="1:14" x14ac:dyDescent="0.15">
      <c r="C58">
        <f>SUBTOTAL(9,C5:C54)</f>
        <v>1262</v>
      </c>
    </row>
  </sheetData>
  <mergeCells count="15">
    <mergeCell ref="AA3:AB3"/>
    <mergeCell ref="AC3:AD3"/>
    <mergeCell ref="AE3:AF3"/>
    <mergeCell ref="P3:P4"/>
    <mergeCell ref="Q3:R3"/>
    <mergeCell ref="S3:T3"/>
    <mergeCell ref="U3:V3"/>
    <mergeCell ref="W3:X3"/>
    <mergeCell ref="Y3:Z3"/>
    <mergeCell ref="I2:M2"/>
    <mergeCell ref="B3:C3"/>
    <mergeCell ref="D3:E3"/>
    <mergeCell ref="F3:G3"/>
    <mergeCell ref="H3:I3"/>
    <mergeCell ref="J3:K3"/>
  </mergeCells>
  <phoneticPr fontId="15"/>
  <pageMargins left="0.7" right="0.7" top="0.75" bottom="0.75" header="0.3" footer="0.3"/>
  <pageSetup paperSize="9" scale="9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"/>
  <sheetViews>
    <sheetView view="pageLayout" topLeftCell="A28" zoomScaleNormal="100" zoomScaleSheetLayoutView="100" workbookViewId="0">
      <selection activeCell="AD15" sqref="AD15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7.375" customWidth="1"/>
    <col min="21" max="21" width="5.75" customWidth="1"/>
    <col min="22" max="25" width="5.625" customWidth="1"/>
    <col min="26" max="26" width="4.875" customWidth="1"/>
    <col min="27" max="27" width="5.625" customWidth="1"/>
    <col min="28" max="28" width="5.125" customWidth="1"/>
    <col min="29" max="31" width="5.625" customWidth="1"/>
    <col min="32" max="32" width="4.875" customWidth="1"/>
    <col min="33" max="33" width="5.625" customWidth="1"/>
    <col min="34" max="34" width="5.875" customWidth="1"/>
    <col min="35" max="35" width="6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127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44621</v>
      </c>
      <c r="F3" s="257"/>
      <c r="G3" s="256">
        <v>44593</v>
      </c>
      <c r="H3" s="257"/>
      <c r="I3" s="250" t="s">
        <v>3</v>
      </c>
      <c r="J3" s="251"/>
      <c r="K3" s="256">
        <v>44256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114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1.5873015873015873E-3</v>
      </c>
      <c r="Q5" s="9"/>
      <c r="R5">
        <v>1</v>
      </c>
      <c r="S5" s="97">
        <f>D5</f>
        <v>5</v>
      </c>
      <c r="T5" s="49">
        <f t="shared" ref="T5:T54" si="4">F5</f>
        <v>2</v>
      </c>
      <c r="U5" s="148" t="s">
        <v>25</v>
      </c>
      <c r="V5" s="82">
        <v>18</v>
      </c>
      <c r="W5" s="82">
        <v>1019</v>
      </c>
      <c r="X5" s="83">
        <v>7</v>
      </c>
      <c r="Y5" s="83">
        <v>12</v>
      </c>
      <c r="Z5" s="82">
        <v>2</v>
      </c>
      <c r="AA5" s="82">
        <v>2</v>
      </c>
      <c r="AB5" s="83">
        <v>3</v>
      </c>
      <c r="AC5" s="83">
        <v>32</v>
      </c>
      <c r="AD5" s="82">
        <v>5</v>
      </c>
      <c r="AE5" s="84">
        <v>189</v>
      </c>
      <c r="AF5" s="83">
        <v>2</v>
      </c>
      <c r="AG5" s="83">
        <f>$T6+$T24</f>
        <v>4</v>
      </c>
      <c r="AH5" s="57">
        <f>V5+X5+Z5+AB5+AD5+AF5</f>
        <v>37</v>
      </c>
      <c r="AI5" s="58">
        <f>W5+Y5+AA5+AC5+AE5+AG5+2</f>
        <v>1260</v>
      </c>
      <c r="AJ5" s="85">
        <v>609</v>
      </c>
      <c r="AK5" s="80">
        <v>651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3</v>
      </c>
      <c r="H6" s="74">
        <v>3</v>
      </c>
      <c r="I6" s="21">
        <f t="shared" si="0"/>
        <v>0</v>
      </c>
      <c r="J6" s="30">
        <f t="shared" si="0"/>
        <v>0</v>
      </c>
      <c r="K6" s="126">
        <v>4</v>
      </c>
      <c r="L6" s="74">
        <v>4</v>
      </c>
      <c r="M6" s="21">
        <f t="shared" si="1"/>
        <v>-1</v>
      </c>
      <c r="N6" s="31">
        <f t="shared" si="1"/>
        <v>-1</v>
      </c>
      <c r="O6" s="68">
        <f t="shared" si="2"/>
        <v>-0.25</v>
      </c>
      <c r="P6" s="32">
        <f t="shared" si="3"/>
        <v>2.3809523809523812E-3</v>
      </c>
      <c r="Q6" s="10"/>
      <c r="R6">
        <v>1</v>
      </c>
      <c r="S6" s="101">
        <f>D6</f>
        <v>6</v>
      </c>
      <c r="T6" s="49">
        <f t="shared" si="4"/>
        <v>3</v>
      </c>
      <c r="U6" s="147" t="s">
        <v>19</v>
      </c>
      <c r="V6" s="59">
        <f>V5/AH5</f>
        <v>0.48648648648648651</v>
      </c>
      <c r="W6" s="59">
        <f>W5/AI5</f>
        <v>0.80873015873015874</v>
      </c>
      <c r="X6" s="60">
        <f>X5/AH5</f>
        <v>0.1891891891891892</v>
      </c>
      <c r="Y6" s="60">
        <f>Y5/AI5</f>
        <v>9.5238095238095247E-3</v>
      </c>
      <c r="Z6" s="59">
        <f>Z5/AH5</f>
        <v>5.4054054054054057E-2</v>
      </c>
      <c r="AA6" s="59">
        <f>AA5/AI5</f>
        <v>1.5873015873015873E-3</v>
      </c>
      <c r="AB6" s="60">
        <f>AB5/AH5</f>
        <v>8.1081081081081086E-2</v>
      </c>
      <c r="AC6" s="60">
        <f>AC5/AI5</f>
        <v>2.5396825396825397E-2</v>
      </c>
      <c r="AD6" s="59">
        <f>AD5/AH5</f>
        <v>0.13513513513513514</v>
      </c>
      <c r="AE6" s="59">
        <f>AE5/AI5</f>
        <v>0.15</v>
      </c>
      <c r="AF6" s="60">
        <f>AF5/AH5</f>
        <v>5.4054054054054057E-2</v>
      </c>
      <c r="AG6" s="60">
        <f>AG5/AI5</f>
        <v>3.1746031746031746E-3</v>
      </c>
      <c r="AH6" s="61">
        <f>V6+X6+Z6+AB6+AD6+AF6</f>
        <v>0.99999999999999989</v>
      </c>
      <c r="AI6" s="62">
        <f>W6+Y6+AA6+AC6+AE6+AG6</f>
        <v>0.99841269841269842</v>
      </c>
      <c r="AJ6" s="63">
        <f>AJ5/AI5</f>
        <v>0.48333333333333334</v>
      </c>
      <c r="AK6" s="64">
        <f>AK5/AI5</f>
        <v>0.51666666666666672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1.5873015873015873E-3</v>
      </c>
      <c r="Q7" s="10"/>
      <c r="R7">
        <v>0</v>
      </c>
      <c r="S7" s="110">
        <f>D7</f>
        <v>2</v>
      </c>
      <c r="T7" s="49">
        <f t="shared" si="4"/>
        <v>2</v>
      </c>
      <c r="AC7" t="s">
        <v>123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104</v>
      </c>
      <c r="F8" s="73">
        <v>181</v>
      </c>
      <c r="G8" s="93">
        <v>104</v>
      </c>
      <c r="H8" s="73">
        <v>181</v>
      </c>
      <c r="I8" s="22">
        <f t="shared" si="0"/>
        <v>0</v>
      </c>
      <c r="J8" s="33">
        <f t="shared" si="0"/>
        <v>0</v>
      </c>
      <c r="K8" s="93">
        <v>102</v>
      </c>
      <c r="L8" s="73">
        <v>188</v>
      </c>
      <c r="M8" s="22">
        <f t="shared" si="1"/>
        <v>2</v>
      </c>
      <c r="N8" s="34">
        <f t="shared" si="1"/>
        <v>-7</v>
      </c>
      <c r="O8" s="69">
        <f t="shared" si="2"/>
        <v>-3.7234042553191488E-2</v>
      </c>
      <c r="P8" s="35">
        <f t="shared" si="3"/>
        <v>0.14365079365079364</v>
      </c>
      <c r="Q8" s="10"/>
      <c r="R8">
        <v>1</v>
      </c>
      <c r="S8" s="143">
        <f>D8</f>
        <v>5</v>
      </c>
      <c r="T8" s="49">
        <f t="shared" si="4"/>
        <v>181</v>
      </c>
      <c r="AC8" t="s">
        <v>116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9</v>
      </c>
      <c r="F9" s="73">
        <v>19</v>
      </c>
      <c r="G9" s="93">
        <v>10</v>
      </c>
      <c r="H9" s="73">
        <v>20</v>
      </c>
      <c r="I9" s="22">
        <f t="shared" si="0"/>
        <v>-1</v>
      </c>
      <c r="J9" s="33">
        <f t="shared" si="0"/>
        <v>-1</v>
      </c>
      <c r="K9" s="93">
        <v>11</v>
      </c>
      <c r="L9" s="73">
        <v>21</v>
      </c>
      <c r="M9" s="22">
        <f t="shared" si="1"/>
        <v>-2</v>
      </c>
      <c r="N9" s="34">
        <f t="shared" si="1"/>
        <v>-2</v>
      </c>
      <c r="O9" s="69">
        <f t="shared" si="2"/>
        <v>-9.5238095238095233E-2</v>
      </c>
      <c r="P9" s="35">
        <f t="shared" si="3"/>
        <v>1.507936507936508E-2</v>
      </c>
      <c r="Q9" s="10"/>
      <c r="R9">
        <v>1</v>
      </c>
      <c r="S9" s="94">
        <f t="shared" ref="S9:S53" si="5">D9</f>
        <v>1</v>
      </c>
      <c r="T9" s="49">
        <f t="shared" si="4"/>
        <v>19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3</v>
      </c>
      <c r="G10" s="93">
        <v>1</v>
      </c>
      <c r="H10" s="73">
        <v>3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2</v>
      </c>
      <c r="O10" s="69">
        <f t="shared" si="2"/>
        <v>2</v>
      </c>
      <c r="P10" s="35">
        <f t="shared" si="3"/>
        <v>2.3809523809523812E-3</v>
      </c>
      <c r="Q10" s="10"/>
      <c r="R10" s="98">
        <v>1</v>
      </c>
      <c r="S10" s="96">
        <f t="shared" si="5"/>
        <v>4</v>
      </c>
      <c r="T10" s="49">
        <f t="shared" si="4"/>
        <v>3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2</v>
      </c>
      <c r="F11" s="73">
        <v>4</v>
      </c>
      <c r="G11" s="22">
        <v>2</v>
      </c>
      <c r="H11" s="73">
        <v>4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1</v>
      </c>
      <c r="N11" s="34">
        <f t="shared" si="1"/>
        <v>2</v>
      </c>
      <c r="O11" s="69">
        <f t="shared" si="2"/>
        <v>1</v>
      </c>
      <c r="P11" s="35">
        <f t="shared" si="3"/>
        <v>3.1746031746031746E-3</v>
      </c>
      <c r="Q11" s="10"/>
      <c r="R11">
        <v>1</v>
      </c>
      <c r="S11" s="94">
        <f t="shared" si="5"/>
        <v>1</v>
      </c>
      <c r="T11" s="49">
        <f t="shared" si="4"/>
        <v>4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175</v>
      </c>
      <c r="F12" s="73">
        <v>216</v>
      </c>
      <c r="G12" s="93">
        <v>172</v>
      </c>
      <c r="H12" s="73">
        <v>214</v>
      </c>
      <c r="I12" s="22">
        <f t="shared" si="0"/>
        <v>3</v>
      </c>
      <c r="J12" s="33">
        <f t="shared" si="0"/>
        <v>2</v>
      </c>
      <c r="K12" s="93">
        <v>174</v>
      </c>
      <c r="L12" s="73">
        <v>218</v>
      </c>
      <c r="M12" s="22">
        <f t="shared" si="1"/>
        <v>1</v>
      </c>
      <c r="N12" s="34">
        <f t="shared" si="1"/>
        <v>-2</v>
      </c>
      <c r="O12" s="69">
        <f t="shared" si="2"/>
        <v>-9.1743119266055051E-3</v>
      </c>
      <c r="P12" s="35">
        <f t="shared" si="3"/>
        <v>0.17142857142857143</v>
      </c>
      <c r="Q12" s="10"/>
      <c r="R12">
        <v>1</v>
      </c>
      <c r="S12" s="94">
        <f t="shared" si="5"/>
        <v>1</v>
      </c>
      <c r="T12" s="49">
        <f t="shared" si="4"/>
        <v>216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125</v>
      </c>
      <c r="F13" s="73">
        <v>128</v>
      </c>
      <c r="G13" s="93">
        <v>127</v>
      </c>
      <c r="H13" s="73">
        <v>130</v>
      </c>
      <c r="I13" s="22">
        <f t="shared" si="0"/>
        <v>-2</v>
      </c>
      <c r="J13" s="33">
        <f t="shared" si="0"/>
        <v>-2</v>
      </c>
      <c r="K13" s="93">
        <v>134</v>
      </c>
      <c r="L13" s="73">
        <v>138</v>
      </c>
      <c r="M13" s="22">
        <f t="shared" si="1"/>
        <v>-9</v>
      </c>
      <c r="N13" s="34">
        <f t="shared" si="1"/>
        <v>-10</v>
      </c>
      <c r="O13" s="69">
        <f>IF(ISERROR(N13/L13),0,N13/L13)</f>
        <v>-7.2463768115942032E-2</v>
      </c>
      <c r="P13" s="35">
        <f t="shared" si="3"/>
        <v>0.10158730158730159</v>
      </c>
      <c r="Q13" s="10"/>
      <c r="R13">
        <v>1</v>
      </c>
      <c r="S13" s="94">
        <f t="shared" si="5"/>
        <v>1</v>
      </c>
      <c r="T13" s="49">
        <f t="shared" si="4"/>
        <v>128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2</v>
      </c>
      <c r="L14" s="73">
        <v>2</v>
      </c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1.5873015873015873E-3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2</v>
      </c>
      <c r="H15" s="73">
        <v>2</v>
      </c>
      <c r="I15" s="22">
        <f t="shared" si="0"/>
        <v>-1</v>
      </c>
      <c r="J15" s="33">
        <f t="shared" si="0"/>
        <v>-1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7.9365079365079365E-4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7</v>
      </c>
      <c r="F17" s="73">
        <v>8</v>
      </c>
      <c r="G17" s="93">
        <v>7</v>
      </c>
      <c r="H17" s="73">
        <v>8</v>
      </c>
      <c r="I17" s="22">
        <f t="shared" si="0"/>
        <v>0</v>
      </c>
      <c r="J17" s="33">
        <f t="shared" si="0"/>
        <v>0</v>
      </c>
      <c r="K17" s="93">
        <v>7</v>
      </c>
      <c r="L17" s="73">
        <v>7</v>
      </c>
      <c r="M17" s="22">
        <f t="shared" si="1"/>
        <v>0</v>
      </c>
      <c r="N17" s="34">
        <f t="shared" si="1"/>
        <v>1</v>
      </c>
      <c r="O17" s="69">
        <f t="shared" si="6"/>
        <v>0.14285714285714285</v>
      </c>
      <c r="P17" s="35">
        <f t="shared" si="3"/>
        <v>6.3492063492063492E-3</v>
      </c>
      <c r="Q17" s="10"/>
      <c r="R17">
        <v>1</v>
      </c>
      <c r="S17" s="94">
        <f t="shared" si="5"/>
        <v>1</v>
      </c>
      <c r="T17" s="49">
        <f t="shared" si="4"/>
        <v>8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31</v>
      </c>
      <c r="F18" s="73">
        <v>31</v>
      </c>
      <c r="G18" s="93">
        <v>32</v>
      </c>
      <c r="H18" s="73">
        <v>32</v>
      </c>
      <c r="I18" s="22">
        <f t="shared" si="0"/>
        <v>-1</v>
      </c>
      <c r="J18" s="33">
        <f t="shared" si="0"/>
        <v>-1</v>
      </c>
      <c r="K18" s="93">
        <v>38</v>
      </c>
      <c r="L18" s="73">
        <v>38</v>
      </c>
      <c r="M18" s="22">
        <f t="shared" si="1"/>
        <v>-7</v>
      </c>
      <c r="N18" s="34">
        <f t="shared" si="1"/>
        <v>-7</v>
      </c>
      <c r="O18" s="69">
        <f t="shared" si="6"/>
        <v>-0.18421052631578946</v>
      </c>
      <c r="P18" s="35">
        <f t="shared" si="3"/>
        <v>2.4603174603174603E-2</v>
      </c>
      <c r="Q18" s="10"/>
      <c r="R18">
        <v>1</v>
      </c>
      <c r="S18" s="94">
        <f t="shared" si="5"/>
        <v>1</v>
      </c>
      <c r="T18" s="49">
        <f t="shared" si="4"/>
        <v>31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7.9365079365079365E-4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>
        <v>1</v>
      </c>
      <c r="L20" s="109">
        <v>1</v>
      </c>
      <c r="M20" s="93">
        <v>0</v>
      </c>
      <c r="N20" s="106">
        <v>0</v>
      </c>
      <c r="O20" s="107">
        <f t="shared" si="6"/>
        <v>0</v>
      </c>
      <c r="P20" s="108">
        <f t="shared" si="3"/>
        <v>7.9365079365079365E-4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116</v>
      </c>
      <c r="F21" s="73">
        <v>127</v>
      </c>
      <c r="G21" s="93">
        <v>116</v>
      </c>
      <c r="H21" s="73">
        <v>127</v>
      </c>
      <c r="I21" s="22">
        <f t="shared" si="0"/>
        <v>0</v>
      </c>
      <c r="J21" s="33">
        <f t="shared" si="0"/>
        <v>0</v>
      </c>
      <c r="K21" s="93">
        <v>124</v>
      </c>
      <c r="L21" s="73">
        <v>133</v>
      </c>
      <c r="M21" s="22">
        <f t="shared" ref="M21:N33" si="7">E21-K21</f>
        <v>-8</v>
      </c>
      <c r="N21" s="34">
        <f t="shared" si="7"/>
        <v>-6</v>
      </c>
      <c r="O21" s="69">
        <f t="shared" si="6"/>
        <v>-4.5112781954887216E-2</v>
      </c>
      <c r="P21" s="35">
        <f t="shared" si="3"/>
        <v>0.1007936507936508</v>
      </c>
      <c r="Q21" s="10"/>
      <c r="R21">
        <v>1</v>
      </c>
      <c r="S21" s="94">
        <f t="shared" si="5"/>
        <v>1</v>
      </c>
      <c r="T21" s="49">
        <f t="shared" si="4"/>
        <v>127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5</v>
      </c>
      <c r="F22" s="73">
        <v>5</v>
      </c>
      <c r="G22" s="93">
        <v>5</v>
      </c>
      <c r="H22" s="73">
        <v>5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-1</v>
      </c>
      <c r="N22" s="34">
        <f t="shared" si="7"/>
        <v>-1</v>
      </c>
      <c r="O22" s="69">
        <f t="shared" si="6"/>
        <v>-0.16666666666666666</v>
      </c>
      <c r="P22" s="35">
        <f t="shared" si="3"/>
        <v>3.968253968253968E-3</v>
      </c>
      <c r="Q22" s="10"/>
      <c r="R22">
        <v>1</v>
      </c>
      <c r="S22" s="94">
        <f t="shared" si="5"/>
        <v>1</v>
      </c>
      <c r="T22" s="49">
        <f t="shared" si="4"/>
        <v>5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3</v>
      </c>
      <c r="F23" s="73">
        <v>8</v>
      </c>
      <c r="G23" s="93">
        <v>3</v>
      </c>
      <c r="H23" s="73">
        <v>8</v>
      </c>
      <c r="I23" s="37">
        <f t="shared" si="0"/>
        <v>0</v>
      </c>
      <c r="J23" s="33">
        <f t="shared" si="0"/>
        <v>0</v>
      </c>
      <c r="K23" s="93">
        <v>1</v>
      </c>
      <c r="L23" s="73">
        <v>4</v>
      </c>
      <c r="M23" s="37">
        <f t="shared" si="7"/>
        <v>2</v>
      </c>
      <c r="N23" s="38">
        <f t="shared" si="7"/>
        <v>4</v>
      </c>
      <c r="O23" s="70">
        <f t="shared" si="6"/>
        <v>1</v>
      </c>
      <c r="P23" s="39">
        <f t="shared" si="3"/>
        <v>6.3492063492063492E-3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>
        <v>1</v>
      </c>
      <c r="L24" s="73">
        <v>1</v>
      </c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7.9365079365079365E-4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17</v>
      </c>
      <c r="F26" s="73">
        <v>23</v>
      </c>
      <c r="G26" s="93">
        <v>17</v>
      </c>
      <c r="H26" s="73">
        <v>23</v>
      </c>
      <c r="I26" s="22">
        <f t="shared" si="0"/>
        <v>0</v>
      </c>
      <c r="J26" s="33">
        <f t="shared" si="0"/>
        <v>0</v>
      </c>
      <c r="K26" s="93">
        <v>17</v>
      </c>
      <c r="L26" s="73">
        <v>23</v>
      </c>
      <c r="M26" s="22">
        <f t="shared" si="7"/>
        <v>0</v>
      </c>
      <c r="N26" s="34">
        <f t="shared" si="7"/>
        <v>0</v>
      </c>
      <c r="O26" s="69">
        <f t="shared" si="6"/>
        <v>0</v>
      </c>
      <c r="P26" s="35">
        <f t="shared" si="3"/>
        <v>1.8253968253968255E-2</v>
      </c>
      <c r="Q26" s="10"/>
      <c r="R26">
        <v>1</v>
      </c>
      <c r="S26" s="94">
        <f t="shared" si="5"/>
        <v>1</v>
      </c>
      <c r="T26" s="49">
        <f t="shared" si="4"/>
        <v>23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>
        <v>4</v>
      </c>
      <c r="G27" s="93"/>
      <c r="H27" s="73">
        <v>4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-1</v>
      </c>
      <c r="N27" s="34">
        <f t="shared" si="7"/>
        <v>-1</v>
      </c>
      <c r="O27" s="69">
        <f t="shared" si="6"/>
        <v>-0.2</v>
      </c>
      <c r="P27" s="35">
        <f t="shared" si="3"/>
        <v>3.1746031746031746E-3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1</v>
      </c>
      <c r="L28" s="73">
        <v>1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7.9365079365079365E-4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259</v>
      </c>
      <c r="F29" s="73">
        <v>306</v>
      </c>
      <c r="G29" s="93">
        <v>261</v>
      </c>
      <c r="H29" s="73">
        <v>308</v>
      </c>
      <c r="I29" s="22">
        <f t="shared" si="0"/>
        <v>-2</v>
      </c>
      <c r="J29" s="33">
        <f t="shared" si="0"/>
        <v>-2</v>
      </c>
      <c r="K29" s="93">
        <v>247</v>
      </c>
      <c r="L29" s="73">
        <v>295</v>
      </c>
      <c r="M29" s="22">
        <f t="shared" si="7"/>
        <v>12</v>
      </c>
      <c r="N29" s="34">
        <f t="shared" si="7"/>
        <v>11</v>
      </c>
      <c r="O29" s="69">
        <f t="shared" si="6"/>
        <v>3.7288135593220341E-2</v>
      </c>
      <c r="P29" s="35">
        <f t="shared" si="3"/>
        <v>0.24285714285714285</v>
      </c>
      <c r="Q29" s="10"/>
      <c r="R29">
        <v>1</v>
      </c>
      <c r="S29" s="94">
        <f t="shared" si="5"/>
        <v>1</v>
      </c>
      <c r="T29" s="49">
        <f t="shared" si="4"/>
        <v>306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7.9365079365079365E-4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20</v>
      </c>
      <c r="F35" s="73">
        <v>21</v>
      </c>
      <c r="G35" s="93">
        <v>20</v>
      </c>
      <c r="H35" s="73">
        <v>21</v>
      </c>
      <c r="I35" s="22">
        <f t="shared" si="0"/>
        <v>0</v>
      </c>
      <c r="J35" s="33">
        <f t="shared" si="0"/>
        <v>0</v>
      </c>
      <c r="K35" s="93">
        <v>21</v>
      </c>
      <c r="L35" s="73">
        <v>21</v>
      </c>
      <c r="M35" s="22">
        <f t="shared" ref="M35:N54" si="8">E35-K35</f>
        <v>-1</v>
      </c>
      <c r="N35" s="34">
        <f t="shared" si="8"/>
        <v>0</v>
      </c>
      <c r="O35" s="69">
        <f t="shared" si="6"/>
        <v>0</v>
      </c>
      <c r="P35" s="35">
        <f t="shared" si="3"/>
        <v>1.6666666666666666E-2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4</v>
      </c>
      <c r="H36" s="73">
        <v>4</v>
      </c>
      <c r="I36" s="22">
        <f t="shared" si="0"/>
        <v>0</v>
      </c>
      <c r="J36" s="41">
        <f t="shared" si="0"/>
        <v>0</v>
      </c>
      <c r="K36" s="93">
        <v>4</v>
      </c>
      <c r="L36" s="73">
        <v>4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3.1746031746031746E-3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22</v>
      </c>
      <c r="F37" s="73">
        <v>28</v>
      </c>
      <c r="G37" s="93">
        <v>21</v>
      </c>
      <c r="H37" s="73">
        <v>27</v>
      </c>
      <c r="I37" s="22">
        <f t="shared" ref="I37:J54" si="9">E37-G37</f>
        <v>1</v>
      </c>
      <c r="J37" s="36">
        <f t="shared" si="9"/>
        <v>1</v>
      </c>
      <c r="K37" s="93">
        <v>14</v>
      </c>
      <c r="L37" s="73">
        <v>20</v>
      </c>
      <c r="M37" s="22">
        <f t="shared" si="8"/>
        <v>8</v>
      </c>
      <c r="N37" s="34">
        <f t="shared" si="8"/>
        <v>8</v>
      </c>
      <c r="O37" s="69">
        <f t="shared" si="6"/>
        <v>0.4</v>
      </c>
      <c r="P37" s="35">
        <f t="shared" si="3"/>
        <v>2.2222222222222223E-2</v>
      </c>
      <c r="Q37" s="10"/>
      <c r="R37" s="98">
        <v>1</v>
      </c>
      <c r="S37" s="96">
        <f t="shared" si="5"/>
        <v>4</v>
      </c>
      <c r="T37" s="49">
        <f t="shared" si="4"/>
        <v>28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7.9365079365079365E-4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113</v>
      </c>
      <c r="F41" s="72">
        <v>119</v>
      </c>
      <c r="G41" s="93">
        <v>108</v>
      </c>
      <c r="H41" s="72">
        <v>114</v>
      </c>
      <c r="I41" s="22">
        <f t="shared" si="9"/>
        <v>5</v>
      </c>
      <c r="J41" s="36">
        <f t="shared" si="9"/>
        <v>5</v>
      </c>
      <c r="K41" s="93">
        <v>121</v>
      </c>
      <c r="L41" s="72">
        <v>127</v>
      </c>
      <c r="M41" s="22">
        <f t="shared" si="8"/>
        <v>-8</v>
      </c>
      <c r="N41" s="34">
        <f t="shared" si="8"/>
        <v>-8</v>
      </c>
      <c r="O41" s="69">
        <f t="shared" si="6"/>
        <v>-6.2992125984251968E-2</v>
      </c>
      <c r="P41" s="35">
        <f t="shared" si="3"/>
        <v>9.4444444444444442E-2</v>
      </c>
      <c r="Q41" s="10"/>
      <c r="R41">
        <v>1</v>
      </c>
      <c r="S41" s="94">
        <f t="shared" si="5"/>
        <v>1</v>
      </c>
      <c r="T41" s="49">
        <f t="shared" si="4"/>
        <v>119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7.9365079365079365E-4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7.9365079365079365E-4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/>
      <c r="L49" s="72"/>
      <c r="M49" s="22">
        <f t="shared" si="8"/>
        <v>1</v>
      </c>
      <c r="N49" s="34">
        <f t="shared" si="8"/>
        <v>1</v>
      </c>
      <c r="O49" s="69">
        <f t="shared" si="6"/>
        <v>0</v>
      </c>
      <c r="P49" s="35">
        <f t="shared" si="3"/>
        <v>7.9365079365079365E-4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6</v>
      </c>
      <c r="G53" s="21">
        <v>5</v>
      </c>
      <c r="H53" s="72">
        <v>5</v>
      </c>
      <c r="I53" s="42">
        <f t="shared" si="9"/>
        <v>0</v>
      </c>
      <c r="J53" s="40">
        <f t="shared" si="9"/>
        <v>1</v>
      </c>
      <c r="K53" s="21">
        <v>4</v>
      </c>
      <c r="L53" s="72">
        <v>6</v>
      </c>
      <c r="M53" s="21">
        <f t="shared" si="8"/>
        <v>1</v>
      </c>
      <c r="N53" s="34">
        <f t="shared" si="8"/>
        <v>0</v>
      </c>
      <c r="O53" s="69">
        <f t="shared" si="6"/>
        <v>0</v>
      </c>
      <c r="P53" s="35">
        <f t="shared" si="3"/>
        <v>4.7619047619047623E-3</v>
      </c>
      <c r="Q53" s="10"/>
      <c r="R53">
        <v>0</v>
      </c>
      <c r="S53" s="13">
        <f t="shared" si="5"/>
        <v>0</v>
      </c>
      <c r="T53" s="49">
        <f t="shared" si="4"/>
        <v>6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1036</v>
      </c>
      <c r="F54" s="75">
        <f>SUM(F5:F53)</f>
        <v>1260</v>
      </c>
      <c r="G54" s="43">
        <f>SUM(G5:G53)</f>
        <v>1034</v>
      </c>
      <c r="H54" s="75">
        <f>SUM(H5:H53)</f>
        <v>1258</v>
      </c>
      <c r="I54" s="44">
        <f t="shared" si="9"/>
        <v>2</v>
      </c>
      <c r="J54" s="146">
        <f t="shared" si="9"/>
        <v>2</v>
      </c>
      <c r="K54" s="43">
        <f>SUM(K5:K53)</f>
        <v>1046</v>
      </c>
      <c r="L54" s="75">
        <f>SUM(L5:L53)</f>
        <v>1276</v>
      </c>
      <c r="M54" s="44">
        <f t="shared" si="8"/>
        <v>-10</v>
      </c>
      <c r="N54" s="45">
        <f t="shared" si="8"/>
        <v>-16</v>
      </c>
      <c r="O54" s="71">
        <f t="shared" si="6"/>
        <v>-1.2539184952978056E-2</v>
      </c>
      <c r="P54" s="46">
        <f t="shared" si="3"/>
        <v>1</v>
      </c>
      <c r="Q54" s="14"/>
      <c r="R54" s="15">
        <f>SUM(R5:R53)</f>
        <v>33</v>
      </c>
      <c r="T54" s="88">
        <f t="shared" si="4"/>
        <v>1260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"/>
  <sheetViews>
    <sheetView view="pageLayout" topLeftCell="A19" zoomScaleNormal="100" zoomScaleSheetLayoutView="100" workbookViewId="0">
      <selection activeCell="I62" sqref="I62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7.375" customWidth="1"/>
    <col min="21" max="21" width="5.75" customWidth="1"/>
    <col min="22" max="25" width="5.625" customWidth="1"/>
    <col min="26" max="26" width="4.875" customWidth="1"/>
    <col min="27" max="27" width="5.625" customWidth="1"/>
    <col min="28" max="28" width="5.125" customWidth="1"/>
    <col min="29" max="31" width="5.625" customWidth="1"/>
    <col min="32" max="32" width="4.875" customWidth="1"/>
    <col min="33" max="33" width="5.625" customWidth="1"/>
    <col min="34" max="34" width="5.875" customWidth="1"/>
    <col min="35" max="35" width="6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126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44593</v>
      </c>
      <c r="F3" s="257"/>
      <c r="G3" s="256">
        <v>44562</v>
      </c>
      <c r="H3" s="257"/>
      <c r="I3" s="250" t="s">
        <v>3</v>
      </c>
      <c r="J3" s="251"/>
      <c r="K3" s="256">
        <v>44228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114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1.589825119236884E-3</v>
      </c>
      <c r="Q5" s="9"/>
      <c r="R5">
        <v>1</v>
      </c>
      <c r="S5" s="97">
        <f>D5</f>
        <v>5</v>
      </c>
      <c r="T5" s="49">
        <f t="shared" ref="T5:T54" si="4">F5</f>
        <v>2</v>
      </c>
      <c r="U5" s="148" t="s">
        <v>25</v>
      </c>
      <c r="V5" s="82">
        <v>18</v>
      </c>
      <c r="W5" s="82">
        <v>1018</v>
      </c>
      <c r="X5" s="83">
        <v>7</v>
      </c>
      <c r="Y5" s="83">
        <v>13</v>
      </c>
      <c r="Z5" s="82">
        <v>2</v>
      </c>
      <c r="AA5" s="82">
        <v>2</v>
      </c>
      <c r="AB5" s="83">
        <v>3</v>
      </c>
      <c r="AC5" s="83">
        <f>SUM(T10+T20+T37+T43)</f>
        <v>31</v>
      </c>
      <c r="AD5" s="82">
        <v>5</v>
      </c>
      <c r="AE5" s="84">
        <v>189</v>
      </c>
      <c r="AF5" s="83">
        <v>2</v>
      </c>
      <c r="AG5" s="83">
        <f>$T6+$T24</f>
        <v>4</v>
      </c>
      <c r="AH5" s="57">
        <f>V5+X5+Z5+AB5+AD5+AF5</f>
        <v>37</v>
      </c>
      <c r="AI5" s="58">
        <f>W5+Y5+AA5+AC5+AE5+AG5+1</f>
        <v>1258</v>
      </c>
      <c r="AJ5" s="85">
        <v>603</v>
      </c>
      <c r="AK5" s="80">
        <v>655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3</v>
      </c>
      <c r="H6" s="74">
        <v>3</v>
      </c>
      <c r="I6" s="21">
        <f t="shared" si="0"/>
        <v>0</v>
      </c>
      <c r="J6" s="30">
        <f t="shared" si="0"/>
        <v>0</v>
      </c>
      <c r="K6" s="126">
        <v>4</v>
      </c>
      <c r="L6" s="74">
        <v>4</v>
      </c>
      <c r="M6" s="21">
        <f t="shared" si="1"/>
        <v>-1</v>
      </c>
      <c r="N6" s="31">
        <f t="shared" si="1"/>
        <v>-1</v>
      </c>
      <c r="O6" s="68">
        <f t="shared" si="2"/>
        <v>-0.25</v>
      </c>
      <c r="P6" s="32">
        <f t="shared" si="3"/>
        <v>2.3847376788553257E-3</v>
      </c>
      <c r="Q6" s="10"/>
      <c r="R6">
        <v>1</v>
      </c>
      <c r="S6" s="101">
        <f>D6</f>
        <v>6</v>
      </c>
      <c r="T6" s="49">
        <f t="shared" si="4"/>
        <v>3</v>
      </c>
      <c r="U6" s="147" t="s">
        <v>19</v>
      </c>
      <c r="V6" s="59">
        <f>V5/AH5</f>
        <v>0.48648648648648651</v>
      </c>
      <c r="W6" s="59">
        <f>W5/AI5</f>
        <v>0.80922098569157397</v>
      </c>
      <c r="X6" s="60">
        <f>X5/AH5</f>
        <v>0.1891891891891892</v>
      </c>
      <c r="Y6" s="60">
        <f>Y5/AI5</f>
        <v>1.0333863275039745E-2</v>
      </c>
      <c r="Z6" s="59">
        <f>Z5/AH5</f>
        <v>5.4054054054054057E-2</v>
      </c>
      <c r="AA6" s="59">
        <f>AA5/AI5</f>
        <v>1.589825119236884E-3</v>
      </c>
      <c r="AB6" s="60">
        <f>AB5/AH5</f>
        <v>8.1081081081081086E-2</v>
      </c>
      <c r="AC6" s="60">
        <f>AC5/AI5</f>
        <v>2.4642289348171701E-2</v>
      </c>
      <c r="AD6" s="59">
        <f>AD5/AH5</f>
        <v>0.13513513513513514</v>
      </c>
      <c r="AE6" s="59">
        <f>AE5/AI5</f>
        <v>0.15023847376788554</v>
      </c>
      <c r="AF6" s="60">
        <f>AF5/AH5</f>
        <v>5.4054054054054057E-2</v>
      </c>
      <c r="AG6" s="60">
        <f>AG5/AI5</f>
        <v>3.1796502384737681E-3</v>
      </c>
      <c r="AH6" s="61">
        <f>V6+X6+Z6+AB6+AD6+AF6</f>
        <v>0.99999999999999989</v>
      </c>
      <c r="AI6" s="62">
        <f>W6+Y6+AA6+AC6+AE6+AG6</f>
        <v>0.99920508744038161</v>
      </c>
      <c r="AJ6" s="63">
        <f>AJ5/AI5</f>
        <v>0.47933227344992052</v>
      </c>
      <c r="AK6" s="64">
        <f>AK5/AI5</f>
        <v>0.52066772655007953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1.589825119236884E-3</v>
      </c>
      <c r="Q7" s="10"/>
      <c r="R7">
        <v>0</v>
      </c>
      <c r="S7" s="110">
        <f>D7</f>
        <v>2</v>
      </c>
      <c r="T7" s="49">
        <f t="shared" si="4"/>
        <v>2</v>
      </c>
      <c r="AC7" t="s">
        <v>123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104</v>
      </c>
      <c r="F8" s="73">
        <v>181</v>
      </c>
      <c r="G8" s="93">
        <v>102</v>
      </c>
      <c r="H8" s="73">
        <v>179</v>
      </c>
      <c r="I8" s="22">
        <f t="shared" si="0"/>
        <v>2</v>
      </c>
      <c r="J8" s="33">
        <f t="shared" si="0"/>
        <v>2</v>
      </c>
      <c r="K8" s="93">
        <v>102</v>
      </c>
      <c r="L8" s="73">
        <v>188</v>
      </c>
      <c r="M8" s="22">
        <f t="shared" si="1"/>
        <v>2</v>
      </c>
      <c r="N8" s="34">
        <f t="shared" si="1"/>
        <v>-7</v>
      </c>
      <c r="O8" s="69">
        <f t="shared" si="2"/>
        <v>-3.7234042553191488E-2</v>
      </c>
      <c r="P8" s="35">
        <f t="shared" si="3"/>
        <v>0.143879173290938</v>
      </c>
      <c r="Q8" s="10"/>
      <c r="R8">
        <v>1</v>
      </c>
      <c r="S8" s="143">
        <f>D8</f>
        <v>5</v>
      </c>
      <c r="T8" s="49">
        <f t="shared" si="4"/>
        <v>181</v>
      </c>
      <c r="AC8" t="s">
        <v>116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10</v>
      </c>
      <c r="F9" s="73">
        <v>20</v>
      </c>
      <c r="G9" s="93">
        <v>10</v>
      </c>
      <c r="H9" s="73">
        <v>20</v>
      </c>
      <c r="I9" s="22">
        <f t="shared" si="0"/>
        <v>0</v>
      </c>
      <c r="J9" s="33">
        <f t="shared" si="0"/>
        <v>0</v>
      </c>
      <c r="K9" s="93">
        <v>11</v>
      </c>
      <c r="L9" s="73">
        <v>21</v>
      </c>
      <c r="M9" s="22">
        <f t="shared" si="1"/>
        <v>-1</v>
      </c>
      <c r="N9" s="34">
        <f t="shared" si="1"/>
        <v>-1</v>
      </c>
      <c r="O9" s="69">
        <f t="shared" si="2"/>
        <v>-4.7619047619047616E-2</v>
      </c>
      <c r="P9" s="35">
        <f t="shared" si="3"/>
        <v>1.5898251192368838E-2</v>
      </c>
      <c r="Q9" s="10"/>
      <c r="R9">
        <v>1</v>
      </c>
      <c r="S9" s="94">
        <f t="shared" ref="S9:S53" si="5">D9</f>
        <v>1</v>
      </c>
      <c r="T9" s="49">
        <f t="shared" si="4"/>
        <v>20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3</v>
      </c>
      <c r="G10" s="93">
        <v>1</v>
      </c>
      <c r="H10" s="73">
        <v>3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2</v>
      </c>
      <c r="O10" s="69">
        <f t="shared" si="2"/>
        <v>2</v>
      </c>
      <c r="P10" s="35">
        <f t="shared" si="3"/>
        <v>2.3847376788553257E-3</v>
      </c>
      <c r="Q10" s="10"/>
      <c r="R10" s="98">
        <v>1</v>
      </c>
      <c r="S10" s="96">
        <f t="shared" si="5"/>
        <v>4</v>
      </c>
      <c r="T10" s="49">
        <f t="shared" si="4"/>
        <v>3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2</v>
      </c>
      <c r="F11" s="73">
        <v>4</v>
      </c>
      <c r="G11" s="22">
        <v>2</v>
      </c>
      <c r="H11" s="73">
        <v>4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1</v>
      </c>
      <c r="N11" s="34">
        <f t="shared" si="1"/>
        <v>2</v>
      </c>
      <c r="O11" s="69">
        <f t="shared" si="2"/>
        <v>1</v>
      </c>
      <c r="P11" s="35">
        <f t="shared" si="3"/>
        <v>3.1796502384737681E-3</v>
      </c>
      <c r="Q11" s="10"/>
      <c r="R11">
        <v>1</v>
      </c>
      <c r="S11" s="94">
        <f t="shared" si="5"/>
        <v>1</v>
      </c>
      <c r="T11" s="49">
        <f t="shared" si="4"/>
        <v>4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172</v>
      </c>
      <c r="F12" s="73">
        <v>214</v>
      </c>
      <c r="G12" s="93">
        <v>171</v>
      </c>
      <c r="H12" s="73">
        <v>213</v>
      </c>
      <c r="I12" s="22">
        <f t="shared" si="0"/>
        <v>1</v>
      </c>
      <c r="J12" s="33">
        <f t="shared" si="0"/>
        <v>1</v>
      </c>
      <c r="K12" s="93">
        <v>176</v>
      </c>
      <c r="L12" s="73">
        <v>221</v>
      </c>
      <c r="M12" s="22">
        <f t="shared" si="1"/>
        <v>-4</v>
      </c>
      <c r="N12" s="34">
        <f t="shared" si="1"/>
        <v>-7</v>
      </c>
      <c r="O12" s="69">
        <f t="shared" si="2"/>
        <v>-3.1674208144796379E-2</v>
      </c>
      <c r="P12" s="35">
        <f t="shared" si="3"/>
        <v>0.17011128775834658</v>
      </c>
      <c r="Q12" s="10"/>
      <c r="R12">
        <v>1</v>
      </c>
      <c r="S12" s="94">
        <f t="shared" si="5"/>
        <v>1</v>
      </c>
      <c r="T12" s="49">
        <f t="shared" si="4"/>
        <v>214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127</v>
      </c>
      <c r="F13" s="73">
        <v>130</v>
      </c>
      <c r="G13" s="93">
        <v>127</v>
      </c>
      <c r="H13" s="73">
        <v>130</v>
      </c>
      <c r="I13" s="22">
        <f t="shared" si="0"/>
        <v>0</v>
      </c>
      <c r="J13" s="33">
        <f t="shared" si="0"/>
        <v>0</v>
      </c>
      <c r="K13" s="93">
        <v>138</v>
      </c>
      <c r="L13" s="73">
        <v>141</v>
      </c>
      <c r="M13" s="22">
        <f t="shared" si="1"/>
        <v>-11</v>
      </c>
      <c r="N13" s="34">
        <f t="shared" si="1"/>
        <v>-11</v>
      </c>
      <c r="O13" s="69">
        <f>IF(ISERROR(N13/L13),0,N13/L13)</f>
        <v>-7.8014184397163122E-2</v>
      </c>
      <c r="P13" s="35">
        <f t="shared" si="3"/>
        <v>0.10333863275039745</v>
      </c>
      <c r="Q13" s="10"/>
      <c r="R13">
        <v>1</v>
      </c>
      <c r="S13" s="94">
        <f t="shared" si="5"/>
        <v>1</v>
      </c>
      <c r="T13" s="49">
        <f t="shared" si="4"/>
        <v>130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1</v>
      </c>
      <c r="P14" s="35">
        <f t="shared" si="3"/>
        <v>1.589825119236884E-3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2</v>
      </c>
      <c r="F15" s="73">
        <v>2</v>
      </c>
      <c r="G15" s="22">
        <v>2</v>
      </c>
      <c r="H15" s="73">
        <v>2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1</v>
      </c>
      <c r="N15" s="34">
        <f t="shared" si="1"/>
        <v>1</v>
      </c>
      <c r="O15" s="69">
        <f t="shared" si="6"/>
        <v>1</v>
      </c>
      <c r="P15" s="35">
        <f t="shared" si="3"/>
        <v>1.589825119236884E-3</v>
      </c>
      <c r="Q15" s="10"/>
      <c r="R15">
        <v>0</v>
      </c>
      <c r="S15" s="100">
        <f t="shared" si="5"/>
        <v>2</v>
      </c>
      <c r="T15" s="49">
        <f t="shared" si="4"/>
        <v>2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7</v>
      </c>
      <c r="F17" s="73">
        <v>8</v>
      </c>
      <c r="G17" s="93">
        <v>7</v>
      </c>
      <c r="H17" s="73">
        <v>8</v>
      </c>
      <c r="I17" s="22">
        <f t="shared" si="0"/>
        <v>0</v>
      </c>
      <c r="J17" s="33">
        <f t="shared" si="0"/>
        <v>0</v>
      </c>
      <c r="K17" s="93">
        <v>7</v>
      </c>
      <c r="L17" s="73">
        <v>7</v>
      </c>
      <c r="M17" s="22">
        <f t="shared" si="1"/>
        <v>0</v>
      </c>
      <c r="N17" s="34">
        <f t="shared" si="1"/>
        <v>1</v>
      </c>
      <c r="O17" s="69">
        <f t="shared" si="6"/>
        <v>0.14285714285714285</v>
      </c>
      <c r="P17" s="35">
        <f t="shared" si="3"/>
        <v>6.3593004769475362E-3</v>
      </c>
      <c r="Q17" s="10"/>
      <c r="R17">
        <v>1</v>
      </c>
      <c r="S17" s="94">
        <f t="shared" si="5"/>
        <v>1</v>
      </c>
      <c r="T17" s="49">
        <f t="shared" si="4"/>
        <v>8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32</v>
      </c>
      <c r="F18" s="73">
        <v>32</v>
      </c>
      <c r="G18" s="93">
        <v>31</v>
      </c>
      <c r="H18" s="73">
        <v>31</v>
      </c>
      <c r="I18" s="22">
        <f t="shared" si="0"/>
        <v>1</v>
      </c>
      <c r="J18" s="33">
        <f t="shared" si="0"/>
        <v>1</v>
      </c>
      <c r="K18" s="93">
        <v>38</v>
      </c>
      <c r="L18" s="73">
        <v>38</v>
      </c>
      <c r="M18" s="22">
        <f t="shared" si="1"/>
        <v>-6</v>
      </c>
      <c r="N18" s="34">
        <f t="shared" si="1"/>
        <v>-6</v>
      </c>
      <c r="O18" s="69">
        <f t="shared" si="6"/>
        <v>-0.15789473684210525</v>
      </c>
      <c r="P18" s="35">
        <f t="shared" si="3"/>
        <v>2.5437201907790145E-2</v>
      </c>
      <c r="Q18" s="10"/>
      <c r="R18">
        <v>1</v>
      </c>
      <c r="S18" s="94">
        <f t="shared" si="5"/>
        <v>1</v>
      </c>
      <c r="T18" s="49">
        <f t="shared" si="4"/>
        <v>32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7.9491255961844202E-4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>
        <v>1</v>
      </c>
      <c r="L20" s="109">
        <v>1</v>
      </c>
      <c r="M20" s="93">
        <v>0</v>
      </c>
      <c r="N20" s="106">
        <v>0</v>
      </c>
      <c r="O20" s="107">
        <f t="shared" si="6"/>
        <v>0</v>
      </c>
      <c r="P20" s="108">
        <f t="shared" si="3"/>
        <v>7.9491255961844202E-4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116</v>
      </c>
      <c r="F21" s="73">
        <v>127</v>
      </c>
      <c r="G21" s="93">
        <v>115</v>
      </c>
      <c r="H21" s="73">
        <v>126</v>
      </c>
      <c r="I21" s="22">
        <f t="shared" si="0"/>
        <v>1</v>
      </c>
      <c r="J21" s="33">
        <f t="shared" si="0"/>
        <v>1</v>
      </c>
      <c r="K21" s="93">
        <v>125</v>
      </c>
      <c r="L21" s="73">
        <v>134</v>
      </c>
      <c r="M21" s="22">
        <f t="shared" ref="M21:N33" si="7">E21-K21</f>
        <v>-9</v>
      </c>
      <c r="N21" s="34">
        <f t="shared" si="7"/>
        <v>-7</v>
      </c>
      <c r="O21" s="69">
        <f t="shared" si="6"/>
        <v>-5.2238805970149252E-2</v>
      </c>
      <c r="P21" s="35">
        <f t="shared" si="3"/>
        <v>0.10095389507154214</v>
      </c>
      <c r="Q21" s="10"/>
      <c r="R21">
        <v>1</v>
      </c>
      <c r="S21" s="94">
        <f t="shared" si="5"/>
        <v>1</v>
      </c>
      <c r="T21" s="49">
        <f t="shared" si="4"/>
        <v>127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5</v>
      </c>
      <c r="F22" s="73">
        <v>5</v>
      </c>
      <c r="G22" s="93">
        <v>6</v>
      </c>
      <c r="H22" s="73">
        <v>6</v>
      </c>
      <c r="I22" s="22">
        <f t="shared" si="0"/>
        <v>-1</v>
      </c>
      <c r="J22" s="33">
        <f t="shared" si="0"/>
        <v>-1</v>
      </c>
      <c r="K22" s="93">
        <v>6</v>
      </c>
      <c r="L22" s="73">
        <v>6</v>
      </c>
      <c r="M22" s="22">
        <f t="shared" si="7"/>
        <v>-1</v>
      </c>
      <c r="N22" s="34">
        <f t="shared" si="7"/>
        <v>-1</v>
      </c>
      <c r="O22" s="69">
        <f t="shared" si="6"/>
        <v>-0.16666666666666666</v>
      </c>
      <c r="P22" s="35">
        <f t="shared" si="3"/>
        <v>3.9745627980922096E-3</v>
      </c>
      <c r="Q22" s="10"/>
      <c r="R22">
        <v>1</v>
      </c>
      <c r="S22" s="94">
        <f t="shared" si="5"/>
        <v>1</v>
      </c>
      <c r="T22" s="49">
        <f t="shared" si="4"/>
        <v>5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3</v>
      </c>
      <c r="F23" s="73">
        <v>8</v>
      </c>
      <c r="G23" s="93">
        <v>3</v>
      </c>
      <c r="H23" s="73">
        <v>8</v>
      </c>
      <c r="I23" s="37">
        <f t="shared" si="0"/>
        <v>0</v>
      </c>
      <c r="J23" s="33">
        <f t="shared" si="0"/>
        <v>0</v>
      </c>
      <c r="K23" s="93">
        <v>1</v>
      </c>
      <c r="L23" s="73">
        <v>4</v>
      </c>
      <c r="M23" s="37">
        <f t="shared" si="7"/>
        <v>2</v>
      </c>
      <c r="N23" s="38">
        <f t="shared" si="7"/>
        <v>4</v>
      </c>
      <c r="O23" s="70">
        <f t="shared" si="6"/>
        <v>1</v>
      </c>
      <c r="P23" s="39">
        <f t="shared" si="3"/>
        <v>6.3593004769475362E-3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>
        <v>1</v>
      </c>
      <c r="L24" s="73">
        <v>1</v>
      </c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7.9491255961844202E-4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17</v>
      </c>
      <c r="F26" s="73">
        <v>23</v>
      </c>
      <c r="G26" s="93">
        <v>17</v>
      </c>
      <c r="H26" s="73">
        <v>23</v>
      </c>
      <c r="I26" s="22">
        <f t="shared" si="0"/>
        <v>0</v>
      </c>
      <c r="J26" s="33">
        <f t="shared" si="0"/>
        <v>0</v>
      </c>
      <c r="K26" s="93">
        <v>19</v>
      </c>
      <c r="L26" s="73">
        <v>25</v>
      </c>
      <c r="M26" s="22">
        <f t="shared" si="7"/>
        <v>-2</v>
      </c>
      <c r="N26" s="34">
        <f t="shared" si="7"/>
        <v>-2</v>
      </c>
      <c r="O26" s="69">
        <f t="shared" si="6"/>
        <v>-0.08</v>
      </c>
      <c r="P26" s="35">
        <f t="shared" si="3"/>
        <v>1.8282988871224166E-2</v>
      </c>
      <c r="Q26" s="10"/>
      <c r="R26">
        <v>1</v>
      </c>
      <c r="S26" s="94">
        <f t="shared" si="5"/>
        <v>1</v>
      </c>
      <c r="T26" s="49">
        <f t="shared" si="4"/>
        <v>23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>
        <v>4</v>
      </c>
      <c r="G27" s="93"/>
      <c r="H27" s="73">
        <v>4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-1</v>
      </c>
      <c r="N27" s="34">
        <f t="shared" si="7"/>
        <v>-1</v>
      </c>
      <c r="O27" s="69">
        <f t="shared" si="6"/>
        <v>-0.2</v>
      </c>
      <c r="P27" s="35">
        <f t="shared" si="3"/>
        <v>3.1796502384737681E-3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1</v>
      </c>
      <c r="L28" s="73">
        <v>1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7.9491255961844202E-4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261</v>
      </c>
      <c r="F29" s="73">
        <v>308</v>
      </c>
      <c r="G29" s="93">
        <v>259</v>
      </c>
      <c r="H29" s="73">
        <v>307</v>
      </c>
      <c r="I29" s="22">
        <f t="shared" si="0"/>
        <v>2</v>
      </c>
      <c r="J29" s="33">
        <f t="shared" si="0"/>
        <v>1</v>
      </c>
      <c r="K29" s="93">
        <v>248</v>
      </c>
      <c r="L29" s="73">
        <v>291</v>
      </c>
      <c r="M29" s="22">
        <f t="shared" si="7"/>
        <v>13</v>
      </c>
      <c r="N29" s="34">
        <f t="shared" si="7"/>
        <v>17</v>
      </c>
      <c r="O29" s="69">
        <f t="shared" si="6"/>
        <v>5.8419243986254296E-2</v>
      </c>
      <c r="P29" s="35">
        <f t="shared" si="3"/>
        <v>0.24483306836248012</v>
      </c>
      <c r="Q29" s="10"/>
      <c r="R29">
        <v>1</v>
      </c>
      <c r="S29" s="94">
        <f t="shared" si="5"/>
        <v>1</v>
      </c>
      <c r="T29" s="49">
        <f t="shared" si="4"/>
        <v>308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7.9491255961844202E-4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20</v>
      </c>
      <c r="F35" s="73">
        <v>21</v>
      </c>
      <c r="G35" s="93">
        <v>19</v>
      </c>
      <c r="H35" s="73">
        <v>19</v>
      </c>
      <c r="I35" s="22">
        <f t="shared" si="0"/>
        <v>1</v>
      </c>
      <c r="J35" s="33">
        <f t="shared" si="0"/>
        <v>2</v>
      </c>
      <c r="K35" s="93">
        <v>21</v>
      </c>
      <c r="L35" s="73">
        <v>21</v>
      </c>
      <c r="M35" s="22">
        <f t="shared" ref="M35:N54" si="8">E35-K35</f>
        <v>-1</v>
      </c>
      <c r="N35" s="34">
        <f t="shared" si="8"/>
        <v>0</v>
      </c>
      <c r="O35" s="69">
        <f t="shared" si="6"/>
        <v>0</v>
      </c>
      <c r="P35" s="35">
        <f t="shared" si="3"/>
        <v>1.6693163751987282E-2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4</v>
      </c>
      <c r="H36" s="73">
        <v>4</v>
      </c>
      <c r="I36" s="22">
        <f t="shared" si="0"/>
        <v>0</v>
      </c>
      <c r="J36" s="41">
        <f t="shared" si="0"/>
        <v>0</v>
      </c>
      <c r="K36" s="93">
        <v>4</v>
      </c>
      <c r="L36" s="73">
        <v>4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3.1796502384737681E-3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21</v>
      </c>
      <c r="F37" s="73">
        <v>27</v>
      </c>
      <c r="G37" s="93">
        <v>21</v>
      </c>
      <c r="H37" s="73">
        <v>27</v>
      </c>
      <c r="I37" s="22">
        <f t="shared" ref="I37:J54" si="9">E37-G37</f>
        <v>0</v>
      </c>
      <c r="J37" s="36">
        <f t="shared" si="9"/>
        <v>0</v>
      </c>
      <c r="K37" s="93">
        <v>14</v>
      </c>
      <c r="L37" s="73">
        <v>20</v>
      </c>
      <c r="M37" s="22">
        <f t="shared" si="8"/>
        <v>7</v>
      </c>
      <c r="N37" s="34">
        <f t="shared" si="8"/>
        <v>7</v>
      </c>
      <c r="O37" s="69">
        <f t="shared" si="6"/>
        <v>0.35</v>
      </c>
      <c r="P37" s="35">
        <f t="shared" si="3"/>
        <v>2.1462639109697933E-2</v>
      </c>
      <c r="Q37" s="10"/>
      <c r="R37" s="98">
        <v>1</v>
      </c>
      <c r="S37" s="96">
        <f t="shared" si="5"/>
        <v>4</v>
      </c>
      <c r="T37" s="49">
        <f t="shared" si="4"/>
        <v>27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7.9491255961844202E-4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108</v>
      </c>
      <c r="F41" s="72">
        <v>114</v>
      </c>
      <c r="G41" s="93">
        <v>107</v>
      </c>
      <c r="H41" s="72">
        <v>114</v>
      </c>
      <c r="I41" s="22">
        <f t="shared" si="9"/>
        <v>1</v>
      </c>
      <c r="J41" s="36">
        <f t="shared" si="9"/>
        <v>0</v>
      </c>
      <c r="K41" s="93">
        <v>124</v>
      </c>
      <c r="L41" s="72">
        <v>130</v>
      </c>
      <c r="M41" s="22">
        <f t="shared" si="8"/>
        <v>-16</v>
      </c>
      <c r="N41" s="34">
        <f t="shared" si="8"/>
        <v>-16</v>
      </c>
      <c r="O41" s="69">
        <f t="shared" si="6"/>
        <v>-0.12307692307692308</v>
      </c>
      <c r="P41" s="35">
        <f t="shared" si="3"/>
        <v>9.0620031796502382E-2</v>
      </c>
      <c r="Q41" s="10"/>
      <c r="R41">
        <v>1</v>
      </c>
      <c r="S41" s="94">
        <f t="shared" si="5"/>
        <v>1</v>
      </c>
      <c r="T41" s="49">
        <f t="shared" si="4"/>
        <v>114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7.9491255961844202E-4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7.9491255961844202E-4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/>
      <c r="L49" s="72"/>
      <c r="M49" s="22">
        <f t="shared" si="8"/>
        <v>1</v>
      </c>
      <c r="N49" s="34">
        <f t="shared" si="8"/>
        <v>1</v>
      </c>
      <c r="O49" s="69">
        <f t="shared" si="6"/>
        <v>0</v>
      </c>
      <c r="P49" s="35">
        <f t="shared" si="3"/>
        <v>7.9491255961844202E-4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5</v>
      </c>
      <c r="G53" s="21">
        <v>3</v>
      </c>
      <c r="H53" s="72">
        <v>3</v>
      </c>
      <c r="I53" s="42">
        <f t="shared" si="9"/>
        <v>2</v>
      </c>
      <c r="J53" s="40">
        <f t="shared" si="9"/>
        <v>2</v>
      </c>
      <c r="K53" s="21">
        <v>4</v>
      </c>
      <c r="L53" s="72">
        <v>6</v>
      </c>
      <c r="M53" s="21">
        <f t="shared" si="8"/>
        <v>1</v>
      </c>
      <c r="N53" s="34">
        <f t="shared" si="8"/>
        <v>-1</v>
      </c>
      <c r="O53" s="69">
        <f t="shared" si="6"/>
        <v>-0.16666666666666666</v>
      </c>
      <c r="P53" s="35">
        <f t="shared" si="3"/>
        <v>3.9745627980922096E-3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1034</v>
      </c>
      <c r="F54" s="75">
        <f>SUM(F5:F53)</f>
        <v>1258</v>
      </c>
      <c r="G54" s="43">
        <f>SUM(G5:G53)</f>
        <v>1024</v>
      </c>
      <c r="H54" s="75">
        <f>SUM(H5:H53)</f>
        <v>1249</v>
      </c>
      <c r="I54" s="44">
        <f t="shared" si="9"/>
        <v>10</v>
      </c>
      <c r="J54" s="146">
        <f t="shared" si="9"/>
        <v>9</v>
      </c>
      <c r="K54" s="43">
        <f>SUM(K5:K53)</f>
        <v>1058</v>
      </c>
      <c r="L54" s="75">
        <f>SUM(L5:L53)</f>
        <v>1283</v>
      </c>
      <c r="M54" s="44">
        <f t="shared" si="8"/>
        <v>-24</v>
      </c>
      <c r="N54" s="45">
        <f t="shared" si="8"/>
        <v>-25</v>
      </c>
      <c r="O54" s="71">
        <f t="shared" si="6"/>
        <v>-1.9485580670303974E-2</v>
      </c>
      <c r="P54" s="46">
        <f t="shared" si="3"/>
        <v>1</v>
      </c>
      <c r="Q54" s="14"/>
      <c r="R54" s="15">
        <f>SUM(R5:R53)</f>
        <v>33</v>
      </c>
      <c r="T54" s="88">
        <f t="shared" si="4"/>
        <v>1258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"/>
  <sheetViews>
    <sheetView view="pageLayout" topLeftCell="A19" zoomScaleNormal="100" zoomScaleSheetLayoutView="100" workbookViewId="0">
      <selection activeCell="T60" sqref="T60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7.375" customWidth="1"/>
    <col min="21" max="21" width="5.75" customWidth="1"/>
    <col min="22" max="25" width="5.625" customWidth="1"/>
    <col min="26" max="26" width="4.875" customWidth="1"/>
    <col min="27" max="27" width="5.625" customWidth="1"/>
    <col min="28" max="28" width="5.125" customWidth="1"/>
    <col min="29" max="31" width="5.625" customWidth="1"/>
    <col min="32" max="32" width="4.875" customWidth="1"/>
    <col min="33" max="33" width="5.625" customWidth="1"/>
    <col min="34" max="34" width="5.875" customWidth="1"/>
    <col min="35" max="35" width="6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125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44562</v>
      </c>
      <c r="F3" s="257"/>
      <c r="G3" s="256">
        <v>44531</v>
      </c>
      <c r="H3" s="257"/>
      <c r="I3" s="250" t="s">
        <v>3</v>
      </c>
      <c r="J3" s="251"/>
      <c r="K3" s="256">
        <v>44197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114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1.6012810248198558E-3</v>
      </c>
      <c r="Q5" s="9"/>
      <c r="R5">
        <v>1</v>
      </c>
      <c r="S5" s="97">
        <f>D5</f>
        <v>5</v>
      </c>
      <c r="T5" s="49">
        <f t="shared" ref="T5:T54" si="4">F5</f>
        <v>2</v>
      </c>
      <c r="U5" s="148" t="s">
        <v>25</v>
      </c>
      <c r="V5" s="82">
        <v>16</v>
      </c>
      <c r="W5" s="82">
        <v>1011</v>
      </c>
      <c r="X5" s="83">
        <v>7</v>
      </c>
      <c r="Y5" s="83">
        <v>13</v>
      </c>
      <c r="Z5" s="82">
        <v>2</v>
      </c>
      <c r="AA5" s="82">
        <v>2</v>
      </c>
      <c r="AB5" s="83">
        <v>3</v>
      </c>
      <c r="AC5" s="83">
        <f>SUM(T10+T20+T37+T43)</f>
        <v>31</v>
      </c>
      <c r="AD5" s="82">
        <v>5</v>
      </c>
      <c r="AE5" s="84">
        <v>187</v>
      </c>
      <c r="AF5" s="83">
        <v>2</v>
      </c>
      <c r="AG5" s="83">
        <f>$T6+$T24</f>
        <v>4</v>
      </c>
      <c r="AH5" s="57">
        <f>V5+X5+Z5+AB5+AD5+AF5</f>
        <v>35</v>
      </c>
      <c r="AI5" s="58">
        <f>W5+Y5+AA5+AC5+AE5+AG5+1</f>
        <v>1249</v>
      </c>
      <c r="AJ5" s="85">
        <v>597</v>
      </c>
      <c r="AK5" s="80">
        <v>652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3</v>
      </c>
      <c r="H6" s="74">
        <v>3</v>
      </c>
      <c r="I6" s="21">
        <f t="shared" si="0"/>
        <v>0</v>
      </c>
      <c r="J6" s="30">
        <f t="shared" si="0"/>
        <v>0</v>
      </c>
      <c r="K6" s="126">
        <v>4</v>
      </c>
      <c r="L6" s="74">
        <v>4</v>
      </c>
      <c r="M6" s="21">
        <f t="shared" si="1"/>
        <v>-1</v>
      </c>
      <c r="N6" s="31">
        <f t="shared" si="1"/>
        <v>-1</v>
      </c>
      <c r="O6" s="68">
        <f t="shared" si="2"/>
        <v>-0.25</v>
      </c>
      <c r="P6" s="32">
        <f t="shared" si="3"/>
        <v>2.4019215372297837E-3</v>
      </c>
      <c r="Q6" s="10"/>
      <c r="R6">
        <v>1</v>
      </c>
      <c r="S6" s="101">
        <f>D6</f>
        <v>6</v>
      </c>
      <c r="T6" s="49">
        <f t="shared" si="4"/>
        <v>3</v>
      </c>
      <c r="U6" s="147" t="s">
        <v>19</v>
      </c>
      <c r="V6" s="59">
        <f>V5/AH5</f>
        <v>0.45714285714285713</v>
      </c>
      <c r="W6" s="59">
        <f>W5/AI5</f>
        <v>0.8094475580464372</v>
      </c>
      <c r="X6" s="60">
        <f>X5/AH5</f>
        <v>0.2</v>
      </c>
      <c r="Y6" s="60">
        <f>Y5/AI5</f>
        <v>1.0408326661329063E-2</v>
      </c>
      <c r="Z6" s="59">
        <f>Z5/AH5</f>
        <v>5.7142857142857141E-2</v>
      </c>
      <c r="AA6" s="59">
        <f>AA5/AI5</f>
        <v>1.6012810248198558E-3</v>
      </c>
      <c r="AB6" s="60">
        <f>AB5/AH5</f>
        <v>8.5714285714285715E-2</v>
      </c>
      <c r="AC6" s="60">
        <f>AC5/AI5</f>
        <v>2.4819855884707767E-2</v>
      </c>
      <c r="AD6" s="59">
        <f>AD5/AH5</f>
        <v>0.14285714285714285</v>
      </c>
      <c r="AE6" s="59">
        <f>AE5/AI5</f>
        <v>0.14971977582065651</v>
      </c>
      <c r="AF6" s="60">
        <f>AF5/AH5</f>
        <v>5.7142857142857141E-2</v>
      </c>
      <c r="AG6" s="60">
        <f>AG5/AI5</f>
        <v>3.2025620496397116E-3</v>
      </c>
      <c r="AH6" s="61">
        <f>V6+X6+Z6+AB6+AD6+AF6</f>
        <v>1</v>
      </c>
      <c r="AI6" s="62">
        <f>W6+Y6+AA6+AC6+AE6+AG6</f>
        <v>0.9991993594875902</v>
      </c>
      <c r="AJ6" s="63">
        <f>AJ5/AI5</f>
        <v>0.47798238590872699</v>
      </c>
      <c r="AK6" s="64">
        <f>AK5/AI5</f>
        <v>0.52201761409127301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1.6012810248198558E-3</v>
      </c>
      <c r="Q7" s="10"/>
      <c r="R7">
        <v>0</v>
      </c>
      <c r="S7" s="110">
        <f>D7</f>
        <v>2</v>
      </c>
      <c r="T7" s="49">
        <f t="shared" si="4"/>
        <v>2</v>
      </c>
      <c r="AC7" t="s">
        <v>123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102</v>
      </c>
      <c r="F8" s="73">
        <v>179</v>
      </c>
      <c r="G8" s="93">
        <v>102</v>
      </c>
      <c r="H8" s="73">
        <v>185</v>
      </c>
      <c r="I8" s="22">
        <f t="shared" si="0"/>
        <v>0</v>
      </c>
      <c r="J8" s="33">
        <f t="shared" si="0"/>
        <v>-6</v>
      </c>
      <c r="K8" s="93">
        <v>103</v>
      </c>
      <c r="L8" s="73">
        <v>189</v>
      </c>
      <c r="M8" s="22">
        <f t="shared" si="1"/>
        <v>-1</v>
      </c>
      <c r="N8" s="34">
        <f t="shared" si="1"/>
        <v>-10</v>
      </c>
      <c r="O8" s="69">
        <f t="shared" si="2"/>
        <v>-5.2910052910052907E-2</v>
      </c>
      <c r="P8" s="35">
        <f t="shared" si="3"/>
        <v>0.14331465172137711</v>
      </c>
      <c r="Q8" s="10"/>
      <c r="R8">
        <v>1</v>
      </c>
      <c r="S8" s="143">
        <f>D8</f>
        <v>5</v>
      </c>
      <c r="T8" s="49">
        <f t="shared" si="4"/>
        <v>179</v>
      </c>
      <c r="AC8" t="s">
        <v>116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10</v>
      </c>
      <c r="F9" s="73">
        <v>20</v>
      </c>
      <c r="G9" s="93">
        <v>10</v>
      </c>
      <c r="H9" s="73">
        <v>20</v>
      </c>
      <c r="I9" s="22">
        <f t="shared" si="0"/>
        <v>0</v>
      </c>
      <c r="J9" s="33">
        <f t="shared" si="0"/>
        <v>0</v>
      </c>
      <c r="K9" s="93">
        <v>11</v>
      </c>
      <c r="L9" s="73">
        <v>21</v>
      </c>
      <c r="M9" s="22">
        <f t="shared" si="1"/>
        <v>-1</v>
      </c>
      <c r="N9" s="34">
        <f t="shared" si="1"/>
        <v>-1</v>
      </c>
      <c r="O9" s="69">
        <f t="shared" si="2"/>
        <v>-4.7619047619047616E-2</v>
      </c>
      <c r="P9" s="35">
        <f t="shared" si="3"/>
        <v>1.6012810248198558E-2</v>
      </c>
      <c r="Q9" s="10"/>
      <c r="R9">
        <v>1</v>
      </c>
      <c r="S9" s="94">
        <f t="shared" ref="S9:S53" si="5">D9</f>
        <v>1</v>
      </c>
      <c r="T9" s="49">
        <f t="shared" si="4"/>
        <v>20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3</v>
      </c>
      <c r="G10" s="93">
        <v>1</v>
      </c>
      <c r="H10" s="73">
        <v>3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2</v>
      </c>
      <c r="O10" s="69">
        <f t="shared" si="2"/>
        <v>2</v>
      </c>
      <c r="P10" s="35">
        <f t="shared" si="3"/>
        <v>2.4019215372297837E-3</v>
      </c>
      <c r="Q10" s="10"/>
      <c r="R10" s="98">
        <v>1</v>
      </c>
      <c r="S10" s="96">
        <f t="shared" si="5"/>
        <v>4</v>
      </c>
      <c r="T10" s="49">
        <f t="shared" si="4"/>
        <v>3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2</v>
      </c>
      <c r="F11" s="73">
        <v>4</v>
      </c>
      <c r="G11" s="22">
        <v>1</v>
      </c>
      <c r="H11" s="73">
        <v>3</v>
      </c>
      <c r="I11" s="22">
        <f t="shared" si="0"/>
        <v>1</v>
      </c>
      <c r="J11" s="33">
        <f t="shared" si="0"/>
        <v>1</v>
      </c>
      <c r="K11" s="22">
        <v>1</v>
      </c>
      <c r="L11" s="73">
        <v>2</v>
      </c>
      <c r="M11" s="22">
        <f t="shared" si="1"/>
        <v>1</v>
      </c>
      <c r="N11" s="34">
        <f t="shared" si="1"/>
        <v>2</v>
      </c>
      <c r="O11" s="69">
        <f t="shared" si="2"/>
        <v>1</v>
      </c>
      <c r="P11" s="35">
        <f t="shared" si="3"/>
        <v>3.2025620496397116E-3</v>
      </c>
      <c r="Q11" s="10"/>
      <c r="R11">
        <v>1</v>
      </c>
      <c r="S11" s="94">
        <f t="shared" si="5"/>
        <v>1</v>
      </c>
      <c r="T11" s="49">
        <f t="shared" si="4"/>
        <v>4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171</v>
      </c>
      <c r="F12" s="73">
        <v>213</v>
      </c>
      <c r="G12" s="93">
        <v>173</v>
      </c>
      <c r="H12" s="73">
        <v>215</v>
      </c>
      <c r="I12" s="22">
        <f t="shared" si="0"/>
        <v>-2</v>
      </c>
      <c r="J12" s="33">
        <f t="shared" si="0"/>
        <v>-2</v>
      </c>
      <c r="K12" s="93">
        <v>176</v>
      </c>
      <c r="L12" s="73">
        <v>222</v>
      </c>
      <c r="M12" s="22">
        <f t="shared" si="1"/>
        <v>-5</v>
      </c>
      <c r="N12" s="34">
        <f t="shared" si="1"/>
        <v>-9</v>
      </c>
      <c r="O12" s="69">
        <f t="shared" si="2"/>
        <v>-4.0540540540540543E-2</v>
      </c>
      <c r="P12" s="35">
        <f t="shared" si="3"/>
        <v>0.17053642914331466</v>
      </c>
      <c r="Q12" s="10"/>
      <c r="R12">
        <v>1</v>
      </c>
      <c r="S12" s="94">
        <f t="shared" si="5"/>
        <v>1</v>
      </c>
      <c r="T12" s="49">
        <f t="shared" si="4"/>
        <v>213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127</v>
      </c>
      <c r="F13" s="73">
        <v>130</v>
      </c>
      <c r="G13" s="93">
        <v>129</v>
      </c>
      <c r="H13" s="73">
        <v>132</v>
      </c>
      <c r="I13" s="22">
        <f t="shared" si="0"/>
        <v>-2</v>
      </c>
      <c r="J13" s="33">
        <f t="shared" si="0"/>
        <v>-2</v>
      </c>
      <c r="K13" s="93">
        <v>140</v>
      </c>
      <c r="L13" s="73">
        <v>142</v>
      </c>
      <c r="M13" s="22">
        <f t="shared" si="1"/>
        <v>-13</v>
      </c>
      <c r="N13" s="34">
        <f t="shared" si="1"/>
        <v>-12</v>
      </c>
      <c r="O13" s="69">
        <f>IF(ISERROR(N13/L13),0,N13/L13)</f>
        <v>-8.4507042253521125E-2</v>
      </c>
      <c r="P13" s="35">
        <f t="shared" si="3"/>
        <v>0.10408326661329063</v>
      </c>
      <c r="Q13" s="10"/>
      <c r="R13">
        <v>1</v>
      </c>
      <c r="S13" s="94">
        <f t="shared" si="5"/>
        <v>1</v>
      </c>
      <c r="T13" s="49">
        <f t="shared" si="4"/>
        <v>130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1</v>
      </c>
      <c r="P14" s="35">
        <f t="shared" si="3"/>
        <v>1.6012810248198558E-3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2</v>
      </c>
      <c r="F15" s="73">
        <v>2</v>
      </c>
      <c r="G15" s="22">
        <v>2</v>
      </c>
      <c r="H15" s="73">
        <v>2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1</v>
      </c>
      <c r="N15" s="34">
        <f t="shared" si="1"/>
        <v>1</v>
      </c>
      <c r="O15" s="69">
        <f t="shared" si="6"/>
        <v>1</v>
      </c>
      <c r="P15" s="35">
        <f t="shared" si="3"/>
        <v>1.6012810248198558E-3</v>
      </c>
      <c r="Q15" s="10"/>
      <c r="R15">
        <v>0</v>
      </c>
      <c r="S15" s="100">
        <f t="shared" si="5"/>
        <v>2</v>
      </c>
      <c r="T15" s="49">
        <f t="shared" si="4"/>
        <v>2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7</v>
      </c>
      <c r="F17" s="73">
        <v>8</v>
      </c>
      <c r="G17" s="93">
        <v>7</v>
      </c>
      <c r="H17" s="73">
        <v>8</v>
      </c>
      <c r="I17" s="22">
        <f t="shared" si="0"/>
        <v>0</v>
      </c>
      <c r="J17" s="33">
        <f t="shared" si="0"/>
        <v>0</v>
      </c>
      <c r="K17" s="93">
        <v>7</v>
      </c>
      <c r="L17" s="73">
        <v>7</v>
      </c>
      <c r="M17" s="22">
        <f t="shared" si="1"/>
        <v>0</v>
      </c>
      <c r="N17" s="34">
        <f t="shared" si="1"/>
        <v>1</v>
      </c>
      <c r="O17" s="69">
        <f t="shared" si="6"/>
        <v>0.14285714285714285</v>
      </c>
      <c r="P17" s="35">
        <f t="shared" si="3"/>
        <v>6.4051240992794231E-3</v>
      </c>
      <c r="Q17" s="10"/>
      <c r="R17">
        <v>1</v>
      </c>
      <c r="S17" s="94">
        <f t="shared" si="5"/>
        <v>1</v>
      </c>
      <c r="T17" s="49">
        <f t="shared" si="4"/>
        <v>8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31</v>
      </c>
      <c r="F18" s="73">
        <v>31</v>
      </c>
      <c r="G18" s="93">
        <v>30</v>
      </c>
      <c r="H18" s="73">
        <v>30</v>
      </c>
      <c r="I18" s="22">
        <f t="shared" si="0"/>
        <v>1</v>
      </c>
      <c r="J18" s="33">
        <f t="shared" si="0"/>
        <v>1</v>
      </c>
      <c r="K18" s="93">
        <v>38</v>
      </c>
      <c r="L18" s="73">
        <v>38</v>
      </c>
      <c r="M18" s="22">
        <f t="shared" si="1"/>
        <v>-7</v>
      </c>
      <c r="N18" s="34">
        <f t="shared" si="1"/>
        <v>-7</v>
      </c>
      <c r="O18" s="69">
        <f t="shared" si="6"/>
        <v>-0.18421052631578946</v>
      </c>
      <c r="P18" s="35">
        <f t="shared" si="3"/>
        <v>2.4819855884707767E-2</v>
      </c>
      <c r="Q18" s="10"/>
      <c r="R18">
        <v>1</v>
      </c>
      <c r="S18" s="94">
        <f t="shared" si="5"/>
        <v>1</v>
      </c>
      <c r="T18" s="49">
        <f t="shared" si="4"/>
        <v>31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8.0064051240992789E-4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>
        <v>1</v>
      </c>
      <c r="L20" s="109">
        <v>1</v>
      </c>
      <c r="M20" s="93">
        <v>0</v>
      </c>
      <c r="N20" s="106">
        <v>0</v>
      </c>
      <c r="O20" s="107">
        <f t="shared" si="6"/>
        <v>0</v>
      </c>
      <c r="P20" s="108">
        <f t="shared" si="3"/>
        <v>8.0064051240992789E-4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115</v>
      </c>
      <c r="F21" s="73">
        <v>126</v>
      </c>
      <c r="G21" s="93">
        <v>115</v>
      </c>
      <c r="H21" s="73">
        <v>126</v>
      </c>
      <c r="I21" s="22">
        <f t="shared" si="0"/>
        <v>0</v>
      </c>
      <c r="J21" s="33">
        <f t="shared" si="0"/>
        <v>0</v>
      </c>
      <c r="K21" s="93">
        <v>125</v>
      </c>
      <c r="L21" s="73">
        <v>134</v>
      </c>
      <c r="M21" s="22">
        <f t="shared" ref="M21:N33" si="7">E21-K21</f>
        <v>-10</v>
      </c>
      <c r="N21" s="34">
        <f t="shared" si="7"/>
        <v>-8</v>
      </c>
      <c r="O21" s="69">
        <f t="shared" si="6"/>
        <v>-5.9701492537313432E-2</v>
      </c>
      <c r="P21" s="35">
        <f t="shared" si="3"/>
        <v>0.10088070456365092</v>
      </c>
      <c r="Q21" s="10"/>
      <c r="R21">
        <v>1</v>
      </c>
      <c r="S21" s="94">
        <f t="shared" si="5"/>
        <v>1</v>
      </c>
      <c r="T21" s="49">
        <f t="shared" si="4"/>
        <v>126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4.8038430744595673E-3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3</v>
      </c>
      <c r="F23" s="73">
        <v>8</v>
      </c>
      <c r="G23" s="93">
        <v>3</v>
      </c>
      <c r="H23" s="73">
        <v>8</v>
      </c>
      <c r="I23" s="37">
        <f t="shared" si="0"/>
        <v>0</v>
      </c>
      <c r="J23" s="33">
        <f t="shared" si="0"/>
        <v>0</v>
      </c>
      <c r="K23" s="93">
        <v>1</v>
      </c>
      <c r="L23" s="73">
        <v>4</v>
      </c>
      <c r="M23" s="37">
        <f t="shared" si="7"/>
        <v>2</v>
      </c>
      <c r="N23" s="38">
        <f t="shared" si="7"/>
        <v>4</v>
      </c>
      <c r="O23" s="70">
        <f t="shared" si="6"/>
        <v>1</v>
      </c>
      <c r="P23" s="39">
        <f t="shared" si="3"/>
        <v>6.4051240992794231E-3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>
        <v>1</v>
      </c>
      <c r="L24" s="73">
        <v>1</v>
      </c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8.0064051240992789E-4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17</v>
      </c>
      <c r="F26" s="73">
        <v>23</v>
      </c>
      <c r="G26" s="93">
        <v>19</v>
      </c>
      <c r="H26" s="73">
        <v>25</v>
      </c>
      <c r="I26" s="22">
        <f t="shared" si="0"/>
        <v>-2</v>
      </c>
      <c r="J26" s="33">
        <f t="shared" si="0"/>
        <v>-2</v>
      </c>
      <c r="K26" s="93">
        <v>17</v>
      </c>
      <c r="L26" s="73">
        <v>24</v>
      </c>
      <c r="M26" s="22">
        <f t="shared" si="7"/>
        <v>0</v>
      </c>
      <c r="N26" s="34">
        <f t="shared" si="7"/>
        <v>-1</v>
      </c>
      <c r="O26" s="69">
        <f t="shared" si="6"/>
        <v>-4.1666666666666664E-2</v>
      </c>
      <c r="P26" s="35">
        <f t="shared" si="3"/>
        <v>1.8414731785428344E-2</v>
      </c>
      <c r="Q26" s="10"/>
      <c r="R26">
        <v>1</v>
      </c>
      <c r="S26" s="94">
        <f t="shared" si="5"/>
        <v>1</v>
      </c>
      <c r="T26" s="49">
        <f t="shared" si="4"/>
        <v>23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>
        <v>4</v>
      </c>
      <c r="G27" s="93"/>
      <c r="H27" s="73">
        <v>4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-1</v>
      </c>
      <c r="N27" s="34">
        <f t="shared" si="7"/>
        <v>-1</v>
      </c>
      <c r="O27" s="69">
        <f t="shared" si="6"/>
        <v>-0.2</v>
      </c>
      <c r="P27" s="35">
        <f t="shared" si="3"/>
        <v>3.2025620496397116E-3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1</v>
      </c>
      <c r="L28" s="73">
        <v>1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8.0064051240992789E-4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259</v>
      </c>
      <c r="F29" s="73">
        <v>307</v>
      </c>
      <c r="G29" s="93">
        <v>259</v>
      </c>
      <c r="H29" s="73">
        <v>307</v>
      </c>
      <c r="I29" s="22">
        <f t="shared" si="0"/>
        <v>0</v>
      </c>
      <c r="J29" s="33">
        <f t="shared" si="0"/>
        <v>0</v>
      </c>
      <c r="K29" s="93">
        <v>246</v>
      </c>
      <c r="L29" s="73">
        <v>289</v>
      </c>
      <c r="M29" s="22">
        <f t="shared" si="7"/>
        <v>13</v>
      </c>
      <c r="N29" s="34">
        <f t="shared" si="7"/>
        <v>18</v>
      </c>
      <c r="O29" s="69">
        <f t="shared" si="6"/>
        <v>6.228373702422145E-2</v>
      </c>
      <c r="P29" s="35">
        <f t="shared" si="3"/>
        <v>0.24579663730984788</v>
      </c>
      <c r="Q29" s="10"/>
      <c r="R29">
        <v>1</v>
      </c>
      <c r="S29" s="94">
        <f t="shared" si="5"/>
        <v>1</v>
      </c>
      <c r="T29" s="49">
        <f t="shared" si="4"/>
        <v>307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8.0064051240992789E-4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19</v>
      </c>
      <c r="F35" s="73">
        <v>19</v>
      </c>
      <c r="G35" s="93">
        <v>19</v>
      </c>
      <c r="H35" s="73">
        <v>19</v>
      </c>
      <c r="I35" s="22">
        <f t="shared" si="0"/>
        <v>0</v>
      </c>
      <c r="J35" s="33">
        <f t="shared" si="0"/>
        <v>0</v>
      </c>
      <c r="K35" s="93">
        <v>22</v>
      </c>
      <c r="L35" s="73">
        <v>22</v>
      </c>
      <c r="M35" s="22">
        <f t="shared" ref="M35:N54" si="8">E35-K35</f>
        <v>-3</v>
      </c>
      <c r="N35" s="34">
        <f t="shared" si="8"/>
        <v>-3</v>
      </c>
      <c r="O35" s="69">
        <f t="shared" si="6"/>
        <v>-0.13636363636363635</v>
      </c>
      <c r="P35" s="35">
        <f t="shared" si="3"/>
        <v>1.5212169735788631E-2</v>
      </c>
      <c r="Q35" s="10"/>
      <c r="R35">
        <v>1</v>
      </c>
      <c r="S35" s="94">
        <f t="shared" si="5"/>
        <v>1</v>
      </c>
      <c r="T35" s="49">
        <f t="shared" si="4"/>
        <v>19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4</v>
      </c>
      <c r="H36" s="73">
        <v>4</v>
      </c>
      <c r="I36" s="22">
        <f t="shared" si="0"/>
        <v>0</v>
      </c>
      <c r="J36" s="41">
        <f t="shared" si="0"/>
        <v>0</v>
      </c>
      <c r="K36" s="93">
        <v>4</v>
      </c>
      <c r="L36" s="73">
        <v>4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3.2025620496397116E-3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21</v>
      </c>
      <c r="F37" s="73">
        <v>27</v>
      </c>
      <c r="G37" s="93">
        <v>19</v>
      </c>
      <c r="H37" s="73">
        <v>25</v>
      </c>
      <c r="I37" s="22">
        <f t="shared" ref="I37:J54" si="9">E37-G37</f>
        <v>2</v>
      </c>
      <c r="J37" s="36">
        <f t="shared" si="9"/>
        <v>2</v>
      </c>
      <c r="K37" s="93">
        <v>14</v>
      </c>
      <c r="L37" s="73">
        <v>20</v>
      </c>
      <c r="M37" s="22">
        <f t="shared" si="8"/>
        <v>7</v>
      </c>
      <c r="N37" s="34">
        <f t="shared" si="8"/>
        <v>7</v>
      </c>
      <c r="O37" s="69">
        <f t="shared" si="6"/>
        <v>0.35</v>
      </c>
      <c r="P37" s="35">
        <f t="shared" si="3"/>
        <v>2.1617293835068056E-2</v>
      </c>
      <c r="Q37" s="10"/>
      <c r="R37" s="98">
        <v>1</v>
      </c>
      <c r="S37" s="96">
        <f t="shared" si="5"/>
        <v>4</v>
      </c>
      <c r="T37" s="49">
        <f t="shared" si="4"/>
        <v>27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8.0064051240992789E-4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107</v>
      </c>
      <c r="F41" s="72">
        <v>114</v>
      </c>
      <c r="G41" s="93">
        <v>113</v>
      </c>
      <c r="H41" s="72">
        <v>120</v>
      </c>
      <c r="I41" s="22">
        <f t="shared" si="9"/>
        <v>-6</v>
      </c>
      <c r="J41" s="36">
        <f t="shared" si="9"/>
        <v>-6</v>
      </c>
      <c r="K41" s="93">
        <v>124</v>
      </c>
      <c r="L41" s="72">
        <v>130</v>
      </c>
      <c r="M41" s="22">
        <f t="shared" si="8"/>
        <v>-17</v>
      </c>
      <c r="N41" s="34">
        <f t="shared" si="8"/>
        <v>-16</v>
      </c>
      <c r="O41" s="69">
        <f t="shared" si="6"/>
        <v>-0.12307692307692308</v>
      </c>
      <c r="P41" s="35">
        <f t="shared" si="3"/>
        <v>9.1273018414731788E-2</v>
      </c>
      <c r="Q41" s="10"/>
      <c r="R41">
        <v>1</v>
      </c>
      <c r="S41" s="94">
        <f t="shared" si="5"/>
        <v>1</v>
      </c>
      <c r="T41" s="49">
        <f t="shared" si="4"/>
        <v>114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8.0064051240992789E-4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8.0064051240992789E-4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/>
      <c r="L49" s="72"/>
      <c r="M49" s="22">
        <f t="shared" si="8"/>
        <v>1</v>
      </c>
      <c r="N49" s="34">
        <f t="shared" si="8"/>
        <v>1</v>
      </c>
      <c r="O49" s="69">
        <f t="shared" si="6"/>
        <v>0</v>
      </c>
      <c r="P49" s="35">
        <f t="shared" si="3"/>
        <v>8.0064051240992789E-4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3</v>
      </c>
      <c r="F53" s="72">
        <v>3</v>
      </c>
      <c r="G53" s="21">
        <v>3</v>
      </c>
      <c r="H53" s="72">
        <v>3</v>
      </c>
      <c r="I53" s="42">
        <f t="shared" si="9"/>
        <v>0</v>
      </c>
      <c r="J53" s="40">
        <f t="shared" si="9"/>
        <v>0</v>
      </c>
      <c r="K53" s="21">
        <v>4</v>
      </c>
      <c r="L53" s="72">
        <v>6</v>
      </c>
      <c r="M53" s="21">
        <f t="shared" si="8"/>
        <v>-1</v>
      </c>
      <c r="N53" s="34">
        <f t="shared" si="8"/>
        <v>-3</v>
      </c>
      <c r="O53" s="69">
        <f t="shared" si="6"/>
        <v>-0.5</v>
      </c>
      <c r="P53" s="35">
        <f t="shared" si="3"/>
        <v>2.4019215372297837E-3</v>
      </c>
      <c r="Q53" s="10"/>
      <c r="R53">
        <v>0</v>
      </c>
      <c r="S53" s="13">
        <f t="shared" si="5"/>
        <v>0</v>
      </c>
      <c r="T53" s="49">
        <f t="shared" si="4"/>
        <v>3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1024</v>
      </c>
      <c r="F54" s="75">
        <f>SUM(F5:F53)</f>
        <v>1249</v>
      </c>
      <c r="G54" s="43">
        <f>SUM(G5:G53)</f>
        <v>1032</v>
      </c>
      <c r="H54" s="75">
        <f>SUM(H5:H53)</f>
        <v>1263</v>
      </c>
      <c r="I54" s="44">
        <f t="shared" si="9"/>
        <v>-8</v>
      </c>
      <c r="J54" s="146">
        <f t="shared" si="9"/>
        <v>-14</v>
      </c>
      <c r="K54" s="43">
        <f>SUM(K5:K53)</f>
        <v>1058</v>
      </c>
      <c r="L54" s="75">
        <f>SUM(L5:L53)</f>
        <v>1284</v>
      </c>
      <c r="M54" s="44">
        <f t="shared" si="8"/>
        <v>-34</v>
      </c>
      <c r="N54" s="45">
        <f t="shared" si="8"/>
        <v>-35</v>
      </c>
      <c r="O54" s="71">
        <f t="shared" si="6"/>
        <v>-2.7258566978193146E-2</v>
      </c>
      <c r="P54" s="46">
        <f t="shared" si="3"/>
        <v>1</v>
      </c>
      <c r="Q54" s="14"/>
      <c r="R54" s="15">
        <f>SUM(R5:R53)</f>
        <v>33</v>
      </c>
      <c r="T54" s="88">
        <f t="shared" si="4"/>
        <v>1249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56"/>
  <sheetViews>
    <sheetView topLeftCell="A22" workbookViewId="0">
      <selection activeCell="B4" sqref="B4:C54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hidden="1" customWidth="1"/>
    <col min="17" max="32" width="0" hidden="1" customWidth="1"/>
    <col min="33" max="33" width="7.375" customWidth="1"/>
    <col min="34" max="49" width="6.5" customWidth="1"/>
  </cols>
  <sheetData>
    <row r="1" spans="1:49" ht="15" thickBot="1" x14ac:dyDescent="0.2">
      <c r="A1" s="127"/>
      <c r="B1" s="1"/>
      <c r="C1" s="1"/>
      <c r="D1" s="1"/>
      <c r="G1" s="1"/>
      <c r="I1" s="253" t="s">
        <v>202</v>
      </c>
      <c r="J1" s="253"/>
      <c r="K1" s="253"/>
      <c r="L1" s="253"/>
      <c r="M1" s="253"/>
      <c r="AG1" s="254"/>
      <c r="AH1" s="255"/>
      <c r="AI1" s="255"/>
      <c r="AJ1" s="245"/>
      <c r="AK1" s="245"/>
      <c r="AL1" s="255"/>
      <c r="AM1" s="255"/>
      <c r="AN1" s="245"/>
      <c r="AO1" s="245"/>
      <c r="AP1" s="244"/>
      <c r="AQ1" s="244"/>
      <c r="AR1" s="245"/>
      <c r="AS1" s="245"/>
      <c r="AT1" s="246"/>
      <c r="AU1" s="246"/>
      <c r="AV1" s="247"/>
      <c r="AW1" s="247"/>
    </row>
    <row r="2" spans="1:49" ht="13.5" customHeight="1" thickBot="1" x14ac:dyDescent="0.2">
      <c r="A2" s="149"/>
      <c r="B2" s="248">
        <v>45352</v>
      </c>
      <c r="C2" s="249"/>
      <c r="D2" s="248">
        <v>45323</v>
      </c>
      <c r="E2" s="249"/>
      <c r="F2" s="250" t="s">
        <v>3</v>
      </c>
      <c r="G2" s="251"/>
      <c r="H2" s="248">
        <v>44986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40"/>
      <c r="AG2" s="254"/>
      <c r="AH2" s="200"/>
      <c r="AI2" s="201"/>
      <c r="AJ2" s="202"/>
      <c r="AK2" s="203"/>
      <c r="AL2" s="200"/>
      <c r="AM2" s="201"/>
      <c r="AN2" s="202"/>
      <c r="AO2" s="203"/>
      <c r="AP2" s="200"/>
      <c r="AQ2" s="201"/>
      <c r="AR2" s="202"/>
      <c r="AS2" s="203"/>
      <c r="AT2" s="200"/>
      <c r="AU2" s="201"/>
      <c r="AV2" s="204"/>
      <c r="AW2" s="204"/>
    </row>
    <row r="3" spans="1:49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97" t="s">
        <v>23</v>
      </c>
      <c r="AG3" s="241" t="s">
        <v>114</v>
      </c>
      <c r="AH3" s="243" t="s">
        <v>8</v>
      </c>
      <c r="AI3" s="243"/>
      <c r="AJ3" s="232" t="s">
        <v>9</v>
      </c>
      <c r="AK3" s="233"/>
      <c r="AL3" s="234" t="s">
        <v>10</v>
      </c>
      <c r="AM3" s="235"/>
      <c r="AN3" s="232" t="s">
        <v>11</v>
      </c>
      <c r="AO3" s="233"/>
      <c r="AP3" s="236" t="s">
        <v>12</v>
      </c>
      <c r="AQ3" s="233"/>
      <c r="AR3" s="232" t="s">
        <v>13</v>
      </c>
      <c r="AS3" s="237"/>
      <c r="AT3" s="238" t="s">
        <v>14</v>
      </c>
      <c r="AU3" s="239"/>
      <c r="AV3" s="230" t="s">
        <v>15</v>
      </c>
      <c r="AW3" s="231"/>
    </row>
    <row r="4" spans="1:49" ht="15" thickBot="1" x14ac:dyDescent="0.2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3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8" si="1">B4-H4</f>
        <v>0</v>
      </c>
      <c r="K4" s="28">
        <f t="shared" si="1"/>
        <v>0</v>
      </c>
      <c r="L4" s="161">
        <f t="shared" ref="L4:L55" si="2">IF(ISERROR(K4/I4),0,K4/I4)</f>
        <v>0</v>
      </c>
      <c r="M4" s="29">
        <f t="shared" ref="M4:M55" si="3">C4/$C$55</f>
        <v>7.0028011204481793E-4</v>
      </c>
      <c r="N4" s="162">
        <v>1</v>
      </c>
      <c r="P4" s="148" t="s">
        <v>25</v>
      </c>
      <c r="Q4" s="163">
        <v>18</v>
      </c>
      <c r="R4" s="163">
        <v>1125</v>
      </c>
      <c r="S4" s="164">
        <v>6</v>
      </c>
      <c r="T4" s="164">
        <v>14</v>
      </c>
      <c r="U4" s="163">
        <v>2</v>
      </c>
      <c r="V4" s="163">
        <v>2</v>
      </c>
      <c r="W4" s="164">
        <v>2</v>
      </c>
      <c r="X4" s="164">
        <v>26</v>
      </c>
      <c r="Y4" s="163">
        <v>6</v>
      </c>
      <c r="Z4" s="165">
        <v>228</v>
      </c>
      <c r="AA4" s="164">
        <v>2</v>
      </c>
      <c r="AB4" s="166">
        <v>4</v>
      </c>
      <c r="AC4" s="167">
        <f>Q4+S4+U4+W4+Y4+AA4</f>
        <v>36</v>
      </c>
      <c r="AD4" s="168">
        <f>R4+T4+V4+X4+Z4+AB4+1</f>
        <v>1400</v>
      </c>
      <c r="AE4" s="169">
        <v>682</v>
      </c>
      <c r="AF4" s="198">
        <v>718</v>
      </c>
      <c r="AG4" s="242"/>
      <c r="AH4" s="52" t="s">
        <v>21</v>
      </c>
      <c r="AI4" s="153" t="s">
        <v>17</v>
      </c>
      <c r="AJ4" s="53" t="s">
        <v>21</v>
      </c>
      <c r="AK4" s="154" t="s">
        <v>17</v>
      </c>
      <c r="AL4" s="52" t="s">
        <v>21</v>
      </c>
      <c r="AM4" s="153" t="s">
        <v>17</v>
      </c>
      <c r="AN4" s="53" t="s">
        <v>21</v>
      </c>
      <c r="AO4" s="154" t="s">
        <v>17</v>
      </c>
      <c r="AP4" s="52" t="s">
        <v>21</v>
      </c>
      <c r="AQ4" s="153" t="s">
        <v>17</v>
      </c>
      <c r="AR4" s="53" t="s">
        <v>21</v>
      </c>
      <c r="AS4" s="155" t="s">
        <v>17</v>
      </c>
      <c r="AT4" s="156" t="s">
        <v>21</v>
      </c>
      <c r="AU4" s="157" t="s">
        <v>17</v>
      </c>
      <c r="AV4" s="158" t="s">
        <v>22</v>
      </c>
      <c r="AW4" s="159" t="s">
        <v>23</v>
      </c>
    </row>
    <row r="5" spans="1:49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1.4005602240896359E-3</v>
      </c>
      <c r="N5" s="162">
        <v>5</v>
      </c>
      <c r="P5" s="172" t="s">
        <v>19</v>
      </c>
      <c r="Q5" s="59">
        <f>Q4/AC4</f>
        <v>0.5</v>
      </c>
      <c r="R5" s="59">
        <f>R4/AD4</f>
        <v>0.8035714285714286</v>
      </c>
      <c r="S5" s="60">
        <f>S4/AC4</f>
        <v>0.16666666666666666</v>
      </c>
      <c r="T5" s="60">
        <f>T4/AD4</f>
        <v>0.01</v>
      </c>
      <c r="U5" s="59">
        <f>U4/AC4</f>
        <v>5.5555555555555552E-2</v>
      </c>
      <c r="V5" s="59">
        <f>V4/AD4</f>
        <v>1.4285714285714286E-3</v>
      </c>
      <c r="W5" s="60">
        <f>W4/AC4</f>
        <v>5.5555555555555552E-2</v>
      </c>
      <c r="X5" s="60">
        <f>X4/AD4</f>
        <v>1.8571428571428572E-2</v>
      </c>
      <c r="Y5" s="59">
        <f>Y4/AC4</f>
        <v>0.16666666666666666</v>
      </c>
      <c r="Z5" s="59">
        <f>Z4/AD4</f>
        <v>0.16285714285714287</v>
      </c>
      <c r="AA5" s="60">
        <f>AA4/AC4</f>
        <v>5.5555555555555552E-2</v>
      </c>
      <c r="AB5" s="173">
        <f>AB4/AD4</f>
        <v>2.8571428571428571E-3</v>
      </c>
      <c r="AC5" s="174">
        <f>Q5+S5+U5+W5+Y5+AA5</f>
        <v>1</v>
      </c>
      <c r="AD5" s="175">
        <f>R5+T5+V5+X5+Z5+AB5</f>
        <v>0.99928571428571433</v>
      </c>
      <c r="AE5" s="63">
        <f>AE4/AD4</f>
        <v>0.48714285714285716</v>
      </c>
      <c r="AF5" s="199">
        <f>AF4/AD4</f>
        <v>0.5128571428571429</v>
      </c>
      <c r="AG5" s="148" t="s">
        <v>25</v>
      </c>
      <c r="AH5" s="163">
        <v>18</v>
      </c>
      <c r="AI5" s="163">
        <v>1154</v>
      </c>
      <c r="AJ5" s="164">
        <v>6</v>
      </c>
      <c r="AK5" s="164">
        <v>13</v>
      </c>
      <c r="AL5" s="163">
        <v>1</v>
      </c>
      <c r="AM5" s="163">
        <v>1</v>
      </c>
      <c r="AN5" s="164">
        <v>2</v>
      </c>
      <c r="AO5" s="164">
        <v>26</v>
      </c>
      <c r="AP5" s="163">
        <v>5</v>
      </c>
      <c r="AQ5" s="165">
        <v>229</v>
      </c>
      <c r="AR5" s="164">
        <v>2</v>
      </c>
      <c r="AS5" s="166">
        <v>4</v>
      </c>
      <c r="AT5" s="167">
        <f>AH5+AJ5+AL5+AN5+AP5+AR5</f>
        <v>34</v>
      </c>
      <c r="AU5" s="168">
        <f>AI5+AK5+AM5+AO5+AQ5+AS5+1</f>
        <v>1428</v>
      </c>
      <c r="AV5" s="169">
        <v>722</v>
      </c>
      <c r="AW5" s="170">
        <v>706</v>
      </c>
    </row>
    <row r="6" spans="1:49" ht="15" thickBot="1" x14ac:dyDescent="0.2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2.1008403361344537E-3</v>
      </c>
      <c r="N6" s="162">
        <v>6</v>
      </c>
      <c r="P6" s="127"/>
      <c r="Q6" s="177"/>
      <c r="R6" s="178" t="s">
        <v>136</v>
      </c>
      <c r="AG6" s="172" t="s">
        <v>19</v>
      </c>
      <c r="AH6" s="59">
        <f>AH5/AT5</f>
        <v>0.52941176470588236</v>
      </c>
      <c r="AI6" s="59">
        <f>AI5/AU5</f>
        <v>0.8081232492997199</v>
      </c>
      <c r="AJ6" s="60">
        <f>AJ5/AT5</f>
        <v>0.17647058823529413</v>
      </c>
      <c r="AK6" s="60">
        <f>AK5/AU5</f>
        <v>9.1036414565826337E-3</v>
      </c>
      <c r="AL6" s="59">
        <f>AL5/AT5</f>
        <v>2.9411764705882353E-2</v>
      </c>
      <c r="AM6" s="59">
        <f>AM5/AU5</f>
        <v>7.0028011204481793E-4</v>
      </c>
      <c r="AN6" s="60">
        <f>AN5/AT5</f>
        <v>5.8823529411764705E-2</v>
      </c>
      <c r="AO6" s="60">
        <f>AO5/AU5</f>
        <v>1.8207282913165267E-2</v>
      </c>
      <c r="AP6" s="59">
        <f>AP5/AT5</f>
        <v>0.14705882352941177</v>
      </c>
      <c r="AQ6" s="59">
        <f>AQ5/AU5</f>
        <v>0.16036414565826332</v>
      </c>
      <c r="AR6" s="60">
        <f>AR5/AT5</f>
        <v>5.8823529411764705E-2</v>
      </c>
      <c r="AS6" s="173">
        <f>AS5/AU5</f>
        <v>2.8011204481792717E-3</v>
      </c>
      <c r="AT6" s="174">
        <f>AH6+AJ6+AL6+AN6+AP6+AR6</f>
        <v>1</v>
      </c>
      <c r="AU6" s="175">
        <f>AI6+AK6+AM6+AO6+AQ6+AS6</f>
        <v>0.99929971988795518</v>
      </c>
      <c r="AV6" s="63">
        <f>AV5/AU5</f>
        <v>0.50560224089635852</v>
      </c>
      <c r="AW6" s="64">
        <f>AW5/AU5</f>
        <v>0.49439775910364148</v>
      </c>
    </row>
    <row r="7" spans="1:49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1.4005602240896359E-3</v>
      </c>
      <c r="N7" s="162">
        <v>2</v>
      </c>
      <c r="Q7" s="177"/>
      <c r="R7" s="178" t="s">
        <v>116</v>
      </c>
      <c r="AG7" s="127"/>
      <c r="AH7" s="177"/>
      <c r="AI7" s="178" t="s">
        <v>203</v>
      </c>
    </row>
    <row r="8" spans="1:49" ht="14.25" x14ac:dyDescent="0.15">
      <c r="A8" s="179" t="s">
        <v>193</v>
      </c>
      <c r="B8" s="93"/>
      <c r="C8" s="73"/>
      <c r="D8" s="93">
        <v>1</v>
      </c>
      <c r="E8" s="73">
        <v>1</v>
      </c>
      <c r="F8" s="22">
        <f t="shared" si="0"/>
        <v>-1</v>
      </c>
      <c r="G8" s="33">
        <f t="shared" si="0"/>
        <v>-1</v>
      </c>
      <c r="H8" s="93"/>
      <c r="I8" s="73"/>
      <c r="J8" s="22">
        <f t="shared" si="1"/>
        <v>0</v>
      </c>
      <c r="K8" s="34">
        <f t="shared" si="1"/>
        <v>0</v>
      </c>
      <c r="L8" s="161">
        <f t="shared" si="2"/>
        <v>0</v>
      </c>
      <c r="M8" s="35">
        <f t="shared" si="3"/>
        <v>0</v>
      </c>
      <c r="N8" s="162">
        <v>5</v>
      </c>
      <c r="Q8" s="177"/>
      <c r="R8" s="178"/>
      <c r="AH8" s="177"/>
      <c r="AI8" s="178"/>
    </row>
    <row r="9" spans="1:49" ht="14.25" x14ac:dyDescent="0.15">
      <c r="A9" s="179" t="s">
        <v>138</v>
      </c>
      <c r="B9" s="93">
        <v>132</v>
      </c>
      <c r="C9" s="73">
        <v>220</v>
      </c>
      <c r="D9" s="93">
        <v>133</v>
      </c>
      <c r="E9" s="73">
        <v>225</v>
      </c>
      <c r="F9" s="22">
        <f t="shared" si="0"/>
        <v>-1</v>
      </c>
      <c r="G9" s="33">
        <f t="shared" si="0"/>
        <v>-5</v>
      </c>
      <c r="H9" s="93">
        <v>119</v>
      </c>
      <c r="I9" s="73">
        <v>205</v>
      </c>
      <c r="J9" s="22">
        <f t="shared" si="1"/>
        <v>13</v>
      </c>
      <c r="K9" s="34">
        <f t="shared" si="1"/>
        <v>15</v>
      </c>
      <c r="L9" s="161">
        <f t="shared" si="2"/>
        <v>7.3170731707317069E-2</v>
      </c>
      <c r="M9" s="35">
        <f t="shared" si="3"/>
        <v>0.15406162464985995</v>
      </c>
      <c r="N9" s="162">
        <v>5</v>
      </c>
      <c r="P9" s="127"/>
      <c r="Q9" s="177"/>
    </row>
    <row r="10" spans="1:49" ht="14.25" x14ac:dyDescent="0.15">
      <c r="A10" s="179" t="s">
        <v>139</v>
      </c>
      <c r="B10" s="22">
        <v>11</v>
      </c>
      <c r="C10" s="73">
        <v>11</v>
      </c>
      <c r="D10" s="22">
        <v>11</v>
      </c>
      <c r="E10" s="73">
        <v>11</v>
      </c>
      <c r="F10" s="22">
        <f t="shared" si="0"/>
        <v>0</v>
      </c>
      <c r="G10" s="33">
        <f t="shared" si="0"/>
        <v>0</v>
      </c>
      <c r="H10" s="22">
        <v>6</v>
      </c>
      <c r="I10" s="73">
        <v>6</v>
      </c>
      <c r="J10" s="22">
        <f t="shared" si="1"/>
        <v>5</v>
      </c>
      <c r="K10" s="34">
        <f t="shared" si="1"/>
        <v>5</v>
      </c>
      <c r="L10" s="161">
        <f t="shared" si="2"/>
        <v>0.83333333333333337</v>
      </c>
      <c r="M10" s="35">
        <f t="shared" si="3"/>
        <v>7.7030812324929976E-3</v>
      </c>
      <c r="N10" s="162">
        <v>1</v>
      </c>
    </row>
    <row r="11" spans="1:49" ht="14.25" x14ac:dyDescent="0.15">
      <c r="A11" s="180" t="s">
        <v>140</v>
      </c>
      <c r="B11" s="93">
        <v>9</v>
      </c>
      <c r="C11" s="73">
        <v>23</v>
      </c>
      <c r="D11" s="93">
        <v>9</v>
      </c>
      <c r="E11" s="73">
        <v>23</v>
      </c>
      <c r="F11" s="22">
        <f t="shared" si="0"/>
        <v>0</v>
      </c>
      <c r="G11" s="33">
        <f t="shared" si="0"/>
        <v>0</v>
      </c>
      <c r="H11" s="93">
        <v>9</v>
      </c>
      <c r="I11" s="73">
        <v>23</v>
      </c>
      <c r="J11" s="22">
        <f t="shared" si="1"/>
        <v>0</v>
      </c>
      <c r="K11" s="34">
        <f t="shared" si="1"/>
        <v>0</v>
      </c>
      <c r="L11" s="161">
        <f t="shared" si="2"/>
        <v>0</v>
      </c>
      <c r="M11" s="35">
        <f t="shared" si="3"/>
        <v>1.6106442577030811E-2</v>
      </c>
      <c r="N11" s="162">
        <v>1</v>
      </c>
    </row>
    <row r="12" spans="1:49" ht="14.25" x14ac:dyDescent="0.15">
      <c r="A12" s="179" t="s">
        <v>141</v>
      </c>
      <c r="B12" s="93">
        <v>4</v>
      </c>
      <c r="C12" s="73">
        <v>4</v>
      </c>
      <c r="D12" s="93">
        <v>5</v>
      </c>
      <c r="E12" s="73">
        <v>5</v>
      </c>
      <c r="F12" s="22">
        <f t="shared" si="0"/>
        <v>-1</v>
      </c>
      <c r="G12" s="33">
        <f t="shared" si="0"/>
        <v>-1</v>
      </c>
      <c r="H12" s="93">
        <v>1</v>
      </c>
      <c r="I12" s="73">
        <v>1</v>
      </c>
      <c r="J12" s="22">
        <f t="shared" si="1"/>
        <v>3</v>
      </c>
      <c r="K12" s="34">
        <f t="shared" si="1"/>
        <v>3</v>
      </c>
      <c r="L12" s="161">
        <f t="shared" si="2"/>
        <v>3</v>
      </c>
      <c r="M12" s="35">
        <f t="shared" si="3"/>
        <v>2.8011204481792717E-3</v>
      </c>
      <c r="N12" s="162">
        <v>1</v>
      </c>
    </row>
    <row r="13" spans="1:49" ht="14.25" x14ac:dyDescent="0.15">
      <c r="A13" s="179" t="s">
        <v>142</v>
      </c>
      <c r="B13" s="22"/>
      <c r="C13" s="73"/>
      <c r="D13" s="22"/>
      <c r="E13" s="73"/>
      <c r="F13" s="22">
        <f t="shared" si="0"/>
        <v>0</v>
      </c>
      <c r="G13" s="36">
        <f t="shared" si="0"/>
        <v>0</v>
      </c>
      <c r="H13" s="22">
        <v>1</v>
      </c>
      <c r="I13" s="73">
        <v>1</v>
      </c>
      <c r="J13" s="22">
        <f t="shared" si="1"/>
        <v>-1</v>
      </c>
      <c r="K13" s="34">
        <f t="shared" si="1"/>
        <v>-1</v>
      </c>
      <c r="L13" s="161">
        <f t="shared" si="2"/>
        <v>-1</v>
      </c>
      <c r="M13" s="35">
        <f t="shared" si="3"/>
        <v>0</v>
      </c>
      <c r="N13" s="162">
        <v>4</v>
      </c>
    </row>
    <row r="14" spans="1:49" ht="14.25" x14ac:dyDescent="0.15">
      <c r="A14" s="179" t="s">
        <v>143</v>
      </c>
      <c r="B14" s="22">
        <v>5</v>
      </c>
      <c r="C14" s="73">
        <v>9</v>
      </c>
      <c r="D14" s="22">
        <v>6</v>
      </c>
      <c r="E14" s="73">
        <v>10</v>
      </c>
      <c r="F14" s="22">
        <f t="shared" si="0"/>
        <v>-1</v>
      </c>
      <c r="G14" s="33">
        <f t="shared" si="0"/>
        <v>-1</v>
      </c>
      <c r="H14" s="22">
        <v>4</v>
      </c>
      <c r="I14" s="73">
        <v>6</v>
      </c>
      <c r="J14" s="22">
        <f t="shared" si="1"/>
        <v>1</v>
      </c>
      <c r="K14" s="34">
        <f t="shared" si="1"/>
        <v>3</v>
      </c>
      <c r="L14" s="161">
        <f t="shared" si="2"/>
        <v>0.5</v>
      </c>
      <c r="M14" s="35">
        <f t="shared" si="3"/>
        <v>6.3025210084033615E-3</v>
      </c>
      <c r="N14" s="162">
        <v>1</v>
      </c>
    </row>
    <row r="15" spans="1:49" ht="14.25" x14ac:dyDescent="0.15">
      <c r="A15" s="179" t="s">
        <v>144</v>
      </c>
      <c r="B15" s="93">
        <v>196</v>
      </c>
      <c r="C15" s="73">
        <v>242</v>
      </c>
      <c r="D15" s="93">
        <v>194</v>
      </c>
      <c r="E15" s="73">
        <v>240</v>
      </c>
      <c r="F15" s="22">
        <f t="shared" si="0"/>
        <v>2</v>
      </c>
      <c r="G15" s="33">
        <f t="shared" si="0"/>
        <v>2</v>
      </c>
      <c r="H15" s="93">
        <v>181</v>
      </c>
      <c r="I15" s="73">
        <v>225</v>
      </c>
      <c r="J15" s="22">
        <f t="shared" si="1"/>
        <v>15</v>
      </c>
      <c r="K15" s="34">
        <f t="shared" si="1"/>
        <v>17</v>
      </c>
      <c r="L15" s="161">
        <f t="shared" si="2"/>
        <v>7.5555555555555556E-2</v>
      </c>
      <c r="M15" s="35">
        <f t="shared" si="3"/>
        <v>0.16946778711484595</v>
      </c>
      <c r="N15" s="162">
        <v>1</v>
      </c>
    </row>
    <row r="16" spans="1:49" ht="14.25" x14ac:dyDescent="0.15">
      <c r="A16" s="179" t="s">
        <v>73</v>
      </c>
      <c r="B16" s="93">
        <v>98</v>
      </c>
      <c r="C16" s="73">
        <v>102</v>
      </c>
      <c r="D16" s="93">
        <v>102</v>
      </c>
      <c r="E16" s="73">
        <v>106</v>
      </c>
      <c r="F16" s="22">
        <f t="shared" si="0"/>
        <v>-4</v>
      </c>
      <c r="G16" s="33">
        <f t="shared" si="0"/>
        <v>-4</v>
      </c>
      <c r="H16" s="93">
        <v>118</v>
      </c>
      <c r="I16" s="73">
        <v>122</v>
      </c>
      <c r="J16" s="22">
        <f t="shared" si="1"/>
        <v>-20</v>
      </c>
      <c r="K16" s="34">
        <f t="shared" si="1"/>
        <v>-20</v>
      </c>
      <c r="L16" s="161">
        <f t="shared" si="2"/>
        <v>-0.16393442622950818</v>
      </c>
      <c r="M16" s="35">
        <f t="shared" si="3"/>
        <v>7.1428571428571425E-2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7.0028011204481793E-4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1.4005602240896359E-3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/>
      <c r="I20" s="73"/>
      <c r="J20" s="22">
        <f t="shared" ref="J20:K30" si="4">B20-H20</f>
        <v>0</v>
      </c>
      <c r="K20" s="34">
        <f t="shared" si="4"/>
        <v>0</v>
      </c>
      <c r="L20" s="161">
        <f t="shared" si="2"/>
        <v>0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7.0028011204481793E-4</v>
      </c>
      <c r="N21" s="162">
        <v>3</v>
      </c>
    </row>
    <row r="22" spans="1:14" ht="14.25" x14ac:dyDescent="0.15">
      <c r="A22" s="179" t="s">
        <v>150</v>
      </c>
      <c r="B22" s="93">
        <v>15</v>
      </c>
      <c r="C22" s="73">
        <v>15</v>
      </c>
      <c r="D22" s="93">
        <v>15</v>
      </c>
      <c r="E22" s="73">
        <v>15</v>
      </c>
      <c r="F22" s="37">
        <f t="shared" si="0"/>
        <v>0</v>
      </c>
      <c r="G22" s="33">
        <f t="shared" si="0"/>
        <v>0</v>
      </c>
      <c r="H22" s="93">
        <v>8</v>
      </c>
      <c r="I22" s="73">
        <v>8</v>
      </c>
      <c r="J22" s="37">
        <f t="shared" si="4"/>
        <v>7</v>
      </c>
      <c r="K22" s="38">
        <f t="shared" si="4"/>
        <v>7</v>
      </c>
      <c r="L22" s="161">
        <f t="shared" si="2"/>
        <v>0.875</v>
      </c>
      <c r="M22" s="39">
        <f t="shared" si="3"/>
        <v>1.050420168067227E-2</v>
      </c>
      <c r="N22" s="162">
        <v>1</v>
      </c>
    </row>
    <row r="23" spans="1:14" ht="14.25" x14ac:dyDescent="0.15">
      <c r="A23" s="181" t="s">
        <v>151</v>
      </c>
      <c r="B23" s="22">
        <v>63</v>
      </c>
      <c r="C23" s="73">
        <v>63</v>
      </c>
      <c r="D23" s="22">
        <v>67</v>
      </c>
      <c r="E23" s="73">
        <v>67</v>
      </c>
      <c r="F23" s="37">
        <f t="shared" si="0"/>
        <v>-4</v>
      </c>
      <c r="G23" s="40">
        <f t="shared" si="0"/>
        <v>-4</v>
      </c>
      <c r="H23" s="22">
        <v>47</v>
      </c>
      <c r="I23" s="73">
        <v>47</v>
      </c>
      <c r="J23" s="37">
        <f t="shared" si="4"/>
        <v>16</v>
      </c>
      <c r="K23" s="38">
        <f t="shared" si="4"/>
        <v>16</v>
      </c>
      <c r="L23" s="161">
        <f t="shared" si="2"/>
        <v>0.34042553191489361</v>
      </c>
      <c r="M23" s="39">
        <f t="shared" si="3"/>
        <v>4.4117647058823532E-2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7.0028011204481793E-4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7.0028011204481793E-4</v>
      </c>
      <c r="N26" s="162">
        <v>4</v>
      </c>
    </row>
    <row r="27" spans="1:14" ht="14.25" x14ac:dyDescent="0.15">
      <c r="A27" s="179" t="s">
        <v>154</v>
      </c>
      <c r="B27" s="22">
        <v>5</v>
      </c>
      <c r="C27" s="73">
        <v>5</v>
      </c>
      <c r="D27" s="22">
        <v>5</v>
      </c>
      <c r="E27" s="73">
        <v>5</v>
      </c>
      <c r="F27" s="22">
        <f t="shared" si="0"/>
        <v>0</v>
      </c>
      <c r="G27" s="33">
        <f t="shared" si="0"/>
        <v>0</v>
      </c>
      <c r="H27" s="22">
        <v>6</v>
      </c>
      <c r="I27" s="73">
        <v>6</v>
      </c>
      <c r="J27" s="22">
        <f t="shared" si="4"/>
        <v>-1</v>
      </c>
      <c r="K27" s="34">
        <f t="shared" si="4"/>
        <v>-1</v>
      </c>
      <c r="L27" s="161">
        <f t="shared" si="2"/>
        <v>-0.16666666666666666</v>
      </c>
      <c r="M27" s="35">
        <f t="shared" si="3"/>
        <v>3.5014005602240898E-3</v>
      </c>
      <c r="N27" s="162">
        <v>1</v>
      </c>
    </row>
    <row r="28" spans="1:14" ht="14.25" x14ac:dyDescent="0.15">
      <c r="A28" s="179" t="s">
        <v>155</v>
      </c>
      <c r="B28" s="93">
        <v>107</v>
      </c>
      <c r="C28" s="109">
        <v>120</v>
      </c>
      <c r="D28" s="93">
        <v>109</v>
      </c>
      <c r="E28" s="109">
        <v>122</v>
      </c>
      <c r="F28" s="93">
        <f t="shared" si="0"/>
        <v>-2</v>
      </c>
      <c r="G28" s="105">
        <f t="shared" si="0"/>
        <v>-2</v>
      </c>
      <c r="H28" s="93">
        <v>102</v>
      </c>
      <c r="I28" s="109">
        <v>112</v>
      </c>
      <c r="J28" s="93">
        <f t="shared" si="4"/>
        <v>5</v>
      </c>
      <c r="K28" s="106">
        <f t="shared" si="4"/>
        <v>8</v>
      </c>
      <c r="L28" s="161">
        <f t="shared" si="2"/>
        <v>7.1428571428571425E-2</v>
      </c>
      <c r="M28" s="108">
        <f t="shared" si="3"/>
        <v>8.4033613445378158E-2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5</v>
      </c>
      <c r="I29" s="73">
        <v>5</v>
      </c>
      <c r="J29" s="22">
        <f t="shared" si="4"/>
        <v>0</v>
      </c>
      <c r="K29" s="34">
        <f t="shared" si="4"/>
        <v>0</v>
      </c>
      <c r="L29" s="161">
        <f t="shared" si="2"/>
        <v>0</v>
      </c>
      <c r="M29" s="35">
        <f t="shared" si="3"/>
        <v>3.5014005602240898E-3</v>
      </c>
      <c r="N29" s="162">
        <v>1</v>
      </c>
    </row>
    <row r="30" spans="1:14" ht="14.25" x14ac:dyDescent="0.15">
      <c r="A30" s="179" t="s">
        <v>157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>
        <v>2</v>
      </c>
      <c r="I30" s="73">
        <v>2</v>
      </c>
      <c r="J30" s="22">
        <f t="shared" si="4"/>
        <v>-2</v>
      </c>
      <c r="K30" s="34">
        <f t="shared" si="4"/>
        <v>-2</v>
      </c>
      <c r="L30" s="161">
        <f t="shared" si="2"/>
        <v>-1</v>
      </c>
      <c r="M30" s="35">
        <f t="shared" si="3"/>
        <v>0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6</v>
      </c>
      <c r="C32" s="73">
        <v>11</v>
      </c>
      <c r="D32" s="93">
        <v>6</v>
      </c>
      <c r="E32" s="73">
        <v>14</v>
      </c>
      <c r="F32" s="22">
        <f t="shared" si="0"/>
        <v>0</v>
      </c>
      <c r="G32" s="33">
        <f t="shared" si="0"/>
        <v>-3</v>
      </c>
      <c r="H32" s="93">
        <v>5</v>
      </c>
      <c r="I32" s="73">
        <v>12</v>
      </c>
      <c r="J32" s="22">
        <f t="shared" ref="J32:K55" si="5">B32-H32</f>
        <v>1</v>
      </c>
      <c r="K32" s="34">
        <f t="shared" si="5"/>
        <v>-1</v>
      </c>
      <c r="L32" s="161">
        <f t="shared" si="2"/>
        <v>-8.3333333333333329E-2</v>
      </c>
      <c r="M32" s="35">
        <f t="shared" si="3"/>
        <v>7.7030812324929976E-3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1</v>
      </c>
      <c r="I33" s="73">
        <v>1</v>
      </c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7.0028011204481793E-4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25</v>
      </c>
      <c r="C35" s="73">
        <v>38</v>
      </c>
      <c r="D35" s="93">
        <v>24</v>
      </c>
      <c r="E35" s="73">
        <v>37</v>
      </c>
      <c r="F35" s="22">
        <f t="shared" si="6"/>
        <v>1</v>
      </c>
      <c r="G35" s="36">
        <f t="shared" si="6"/>
        <v>1</v>
      </c>
      <c r="H35" s="93">
        <v>21</v>
      </c>
      <c r="I35" s="73">
        <v>31</v>
      </c>
      <c r="J35" s="22">
        <f t="shared" si="5"/>
        <v>4</v>
      </c>
      <c r="K35" s="34">
        <f t="shared" si="5"/>
        <v>7</v>
      </c>
      <c r="L35" s="161">
        <f t="shared" si="2"/>
        <v>0.22580645161290322</v>
      </c>
      <c r="M35" s="35">
        <f t="shared" si="3"/>
        <v>2.661064425770308E-2</v>
      </c>
      <c r="N35" s="162">
        <v>1</v>
      </c>
    </row>
    <row r="36" spans="1:14" ht="14.25" x14ac:dyDescent="0.15">
      <c r="A36" s="179" t="s">
        <v>163</v>
      </c>
      <c r="B36" s="93">
        <v>0</v>
      </c>
      <c r="C36" s="73">
        <v>4</v>
      </c>
      <c r="D36" s="93">
        <v>0</v>
      </c>
      <c r="E36" s="73">
        <v>4</v>
      </c>
      <c r="F36" s="22">
        <f t="shared" si="6"/>
        <v>0</v>
      </c>
      <c r="G36" s="36">
        <f t="shared" si="6"/>
        <v>0</v>
      </c>
      <c r="H36" s="93">
        <v>0</v>
      </c>
      <c r="I36" s="73">
        <v>4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si="3"/>
        <v>2.8011204481792717E-3</v>
      </c>
      <c r="N36" s="162">
        <v>5</v>
      </c>
    </row>
    <row r="37" spans="1:14" ht="14.25" x14ac:dyDescent="0.15">
      <c r="A37" s="179" t="s">
        <v>164</v>
      </c>
      <c r="B37" s="22">
        <v>2</v>
      </c>
      <c r="C37" s="73">
        <v>2</v>
      </c>
      <c r="D37" s="22">
        <v>3</v>
      </c>
      <c r="E37" s="73">
        <v>3</v>
      </c>
      <c r="F37" s="22">
        <f t="shared" si="6"/>
        <v>-1</v>
      </c>
      <c r="G37" s="36">
        <f t="shared" si="6"/>
        <v>-1</v>
      </c>
      <c r="H37" s="22">
        <v>1</v>
      </c>
      <c r="I37" s="73">
        <v>1</v>
      </c>
      <c r="J37" s="22">
        <f t="shared" si="5"/>
        <v>1</v>
      </c>
      <c r="K37" s="34">
        <f t="shared" si="5"/>
        <v>1</v>
      </c>
      <c r="L37" s="161">
        <f t="shared" si="2"/>
        <v>1</v>
      </c>
      <c r="M37" s="35">
        <f t="shared" si="3"/>
        <v>1.4005602240896359E-3</v>
      </c>
      <c r="N37" s="162">
        <v>5</v>
      </c>
    </row>
    <row r="38" spans="1:14" ht="14.25" x14ac:dyDescent="0.15">
      <c r="A38" s="182" t="s">
        <v>165</v>
      </c>
      <c r="B38" s="93">
        <v>273</v>
      </c>
      <c r="C38" s="72">
        <v>335</v>
      </c>
      <c r="D38" s="93">
        <v>276</v>
      </c>
      <c r="E38" s="72">
        <v>336</v>
      </c>
      <c r="F38" s="22">
        <f t="shared" si="6"/>
        <v>-3</v>
      </c>
      <c r="G38" s="36">
        <f t="shared" si="6"/>
        <v>-1</v>
      </c>
      <c r="H38" s="93">
        <v>265</v>
      </c>
      <c r="I38" s="72">
        <v>316</v>
      </c>
      <c r="J38" s="22">
        <f t="shared" si="5"/>
        <v>8</v>
      </c>
      <c r="K38" s="34">
        <f t="shared" si="5"/>
        <v>19</v>
      </c>
      <c r="L38" s="161">
        <f t="shared" si="2"/>
        <v>6.0126582278481014E-2</v>
      </c>
      <c r="M38" s="35">
        <f t="shared" si="3"/>
        <v>0.234593837535014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7.0028011204481793E-4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/>
      <c r="C42" s="73"/>
      <c r="D42" s="22"/>
      <c r="E42" s="73"/>
      <c r="F42" s="22">
        <f t="shared" si="6"/>
        <v>0</v>
      </c>
      <c r="G42" s="36">
        <f t="shared" si="6"/>
        <v>0</v>
      </c>
      <c r="H42" s="22">
        <v>1</v>
      </c>
      <c r="I42" s="73">
        <v>1</v>
      </c>
      <c r="J42" s="22">
        <f t="shared" si="5"/>
        <v>-1</v>
      </c>
      <c r="K42" s="34">
        <f t="shared" si="5"/>
        <v>-1</v>
      </c>
      <c r="L42" s="161">
        <f t="shared" si="2"/>
        <v>-1</v>
      </c>
      <c r="M42" s="35">
        <f t="shared" si="3"/>
        <v>0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7.0028011204481793E-4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20</v>
      </c>
      <c r="C46" s="72">
        <v>22</v>
      </c>
      <c r="D46" s="22">
        <v>21</v>
      </c>
      <c r="E46" s="72">
        <v>23</v>
      </c>
      <c r="F46" s="77">
        <f t="shared" si="6"/>
        <v>-1</v>
      </c>
      <c r="G46" s="33">
        <f t="shared" si="6"/>
        <v>-1</v>
      </c>
      <c r="H46" s="22">
        <v>23</v>
      </c>
      <c r="I46" s="72">
        <v>24</v>
      </c>
      <c r="J46" s="22">
        <f t="shared" si="5"/>
        <v>-3</v>
      </c>
      <c r="K46" s="34">
        <f t="shared" si="5"/>
        <v>-2</v>
      </c>
      <c r="L46" s="161">
        <f t="shared" si="2"/>
        <v>-8.3333333333333329E-2</v>
      </c>
      <c r="M46" s="35">
        <f t="shared" si="3"/>
        <v>1.5406162464985995E-2</v>
      </c>
      <c r="N46" s="162">
        <v>1</v>
      </c>
    </row>
    <row r="47" spans="1:14" ht="14.25" x14ac:dyDescent="0.15">
      <c r="A47" s="184" t="s">
        <v>173</v>
      </c>
      <c r="B47" s="22"/>
      <c r="C47" s="72"/>
      <c r="D47" s="22">
        <v>1</v>
      </c>
      <c r="E47" s="72">
        <v>1</v>
      </c>
      <c r="F47" s="79">
        <f t="shared" si="6"/>
        <v>-1</v>
      </c>
      <c r="G47" s="30">
        <f t="shared" si="6"/>
        <v>-1</v>
      </c>
      <c r="H47" s="22"/>
      <c r="I47" s="72"/>
      <c r="J47" s="22">
        <f t="shared" si="5"/>
        <v>0</v>
      </c>
      <c r="K47" s="34">
        <f t="shared" si="5"/>
        <v>0</v>
      </c>
      <c r="L47" s="161">
        <f t="shared" si="2"/>
        <v>0</v>
      </c>
      <c r="M47" s="35">
        <f t="shared" si="3"/>
        <v>0</v>
      </c>
      <c r="N47" s="162">
        <v>3</v>
      </c>
    </row>
    <row r="48" spans="1:14" ht="14.25" x14ac:dyDescent="0.15">
      <c r="A48" s="179" t="s">
        <v>174</v>
      </c>
      <c r="B48" s="22">
        <v>6</v>
      </c>
      <c r="C48" s="73">
        <v>6</v>
      </c>
      <c r="D48" s="22">
        <v>6</v>
      </c>
      <c r="E48" s="73">
        <v>6</v>
      </c>
      <c r="F48" s="77">
        <f t="shared" si="6"/>
        <v>0</v>
      </c>
      <c r="G48" s="33">
        <f t="shared" si="6"/>
        <v>0</v>
      </c>
      <c r="H48" s="22">
        <v>6</v>
      </c>
      <c r="I48" s="73">
        <v>6</v>
      </c>
      <c r="J48" s="21">
        <f t="shared" si="5"/>
        <v>0</v>
      </c>
      <c r="K48" s="34">
        <f t="shared" si="5"/>
        <v>0</v>
      </c>
      <c r="L48" s="161">
        <f t="shared" si="2"/>
        <v>0</v>
      </c>
      <c r="M48" s="35">
        <f t="shared" si="3"/>
        <v>4.2016806722689074E-3</v>
      </c>
      <c r="N48" s="162">
        <v>2</v>
      </c>
    </row>
    <row r="49" spans="1:14" ht="14.25" x14ac:dyDescent="0.15">
      <c r="A49" s="179" t="s">
        <v>175</v>
      </c>
      <c r="B49" s="22">
        <v>18</v>
      </c>
      <c r="C49" s="73">
        <v>25</v>
      </c>
      <c r="D49" s="22">
        <v>18</v>
      </c>
      <c r="E49" s="73">
        <v>25</v>
      </c>
      <c r="F49" s="77">
        <f t="shared" si="6"/>
        <v>0</v>
      </c>
      <c r="G49" s="33">
        <f t="shared" si="6"/>
        <v>0</v>
      </c>
      <c r="H49" s="185">
        <v>20</v>
      </c>
      <c r="I49" s="73">
        <v>26</v>
      </c>
      <c r="J49" s="21">
        <f t="shared" si="5"/>
        <v>-2</v>
      </c>
      <c r="K49" s="34">
        <f t="shared" si="5"/>
        <v>-1</v>
      </c>
      <c r="L49" s="161">
        <f t="shared" si="2"/>
        <v>-3.8461538461538464E-2</v>
      </c>
      <c r="M49" s="35">
        <f t="shared" si="3"/>
        <v>1.7507002801120448E-2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/>
      <c r="C51" s="73"/>
      <c r="D51" s="22"/>
      <c r="E51" s="73"/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-1</v>
      </c>
      <c r="K51" s="34">
        <f t="shared" si="5"/>
        <v>-1</v>
      </c>
      <c r="L51" s="161">
        <f t="shared" si="2"/>
        <v>-1</v>
      </c>
      <c r="M51" s="35">
        <f t="shared" si="3"/>
        <v>0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7.0028011204481793E-4</v>
      </c>
      <c r="N52" s="162">
        <v>5</v>
      </c>
    </row>
    <row r="53" spans="1:14" ht="14.25" x14ac:dyDescent="0.15">
      <c r="A53" s="179" t="s">
        <v>178</v>
      </c>
      <c r="B53" s="22">
        <v>132</v>
      </c>
      <c r="C53" s="73">
        <v>147</v>
      </c>
      <c r="D53" s="22">
        <v>137</v>
      </c>
      <c r="E53" s="73">
        <v>152</v>
      </c>
      <c r="F53" s="77">
        <f t="shared" si="6"/>
        <v>-5</v>
      </c>
      <c r="G53" s="33">
        <f t="shared" si="6"/>
        <v>-5</v>
      </c>
      <c r="H53" s="186">
        <v>115</v>
      </c>
      <c r="I53" s="73">
        <v>123</v>
      </c>
      <c r="J53" s="21">
        <f t="shared" si="5"/>
        <v>17</v>
      </c>
      <c r="K53" s="34">
        <f t="shared" si="5"/>
        <v>24</v>
      </c>
      <c r="L53" s="161">
        <f t="shared" si="2"/>
        <v>0.1951219512195122</v>
      </c>
      <c r="M53" s="35">
        <f t="shared" si="3"/>
        <v>0.10294117647058823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1</v>
      </c>
      <c r="D54" s="42">
        <v>1</v>
      </c>
      <c r="E54" s="189">
        <v>2</v>
      </c>
      <c r="F54" s="77">
        <f t="shared" si="6"/>
        <v>0</v>
      </c>
      <c r="G54" s="33">
        <f t="shared" si="6"/>
        <v>-1</v>
      </c>
      <c r="H54" s="190">
        <v>1</v>
      </c>
      <c r="I54" s="189">
        <v>1</v>
      </c>
      <c r="J54" s="42">
        <f t="shared" si="5"/>
        <v>0</v>
      </c>
      <c r="K54" s="38">
        <f t="shared" si="5"/>
        <v>0</v>
      </c>
      <c r="L54" s="191">
        <f t="shared" si="2"/>
        <v>0</v>
      </c>
      <c r="M54" s="39">
        <f t="shared" si="3"/>
        <v>7.0028011204481793E-4</v>
      </c>
      <c r="N54" s="192">
        <v>0</v>
      </c>
    </row>
    <row r="55" spans="1:14" ht="15" thickBot="1" x14ac:dyDescent="0.2">
      <c r="A55" s="193" t="s">
        <v>53</v>
      </c>
      <c r="B55" s="43">
        <f>SUM(B4:B54)</f>
        <v>1150</v>
      </c>
      <c r="C55" s="75">
        <f>SUM(C4:C54)</f>
        <v>1428</v>
      </c>
      <c r="D55" s="43">
        <f>SUM(D4:D54)</f>
        <v>1172</v>
      </c>
      <c r="E55" s="75">
        <f>SUM(E4:E54)</f>
        <v>1456</v>
      </c>
      <c r="F55" s="44">
        <f t="shared" si="6"/>
        <v>-22</v>
      </c>
      <c r="G55" s="146">
        <f t="shared" si="6"/>
        <v>-28</v>
      </c>
      <c r="H55" s="43">
        <f>SUM(H4:H54)</f>
        <v>1085</v>
      </c>
      <c r="I55" s="43">
        <f>SUM(I4:I54)</f>
        <v>1333</v>
      </c>
      <c r="J55" s="44">
        <f t="shared" si="5"/>
        <v>65</v>
      </c>
      <c r="K55" s="45">
        <f t="shared" si="5"/>
        <v>95</v>
      </c>
      <c r="L55" s="194">
        <f t="shared" si="2"/>
        <v>7.1267816954238561E-2</v>
      </c>
      <c r="M55" s="195">
        <f t="shared" si="3"/>
        <v>1</v>
      </c>
      <c r="N55" s="7"/>
    </row>
    <row r="56" spans="1:14" ht="12.75" customHeight="1" x14ac:dyDescent="0.15">
      <c r="M56" s="196"/>
    </row>
  </sheetData>
  <mergeCells count="33">
    <mergeCell ref="I1:M1"/>
    <mergeCell ref="AG1:AG2"/>
    <mergeCell ref="AH1:AI1"/>
    <mergeCell ref="AJ1:AK1"/>
    <mergeCell ref="AL1:AM1"/>
    <mergeCell ref="AN1:AO1"/>
    <mergeCell ref="Q2:R2"/>
    <mergeCell ref="S2:T2"/>
    <mergeCell ref="U2:V2"/>
    <mergeCell ref="W2:X2"/>
    <mergeCell ref="AP1:AQ1"/>
    <mergeCell ref="AR1:AS1"/>
    <mergeCell ref="AT1:AU1"/>
    <mergeCell ref="AV1:AW1"/>
    <mergeCell ref="B2:C2"/>
    <mergeCell ref="D2:E2"/>
    <mergeCell ref="F2:G2"/>
    <mergeCell ref="H2:I2"/>
    <mergeCell ref="J2:K2"/>
    <mergeCell ref="P2:P3"/>
    <mergeCell ref="Y2:Z2"/>
    <mergeCell ref="AA2:AB2"/>
    <mergeCell ref="AC2:AD2"/>
    <mergeCell ref="AE2:AF2"/>
    <mergeCell ref="AG3:AG4"/>
    <mergeCell ref="AH3:AI3"/>
    <mergeCell ref="AV3:AW3"/>
    <mergeCell ref="AJ3:AK3"/>
    <mergeCell ref="AL3:AM3"/>
    <mergeCell ref="AN3:AO3"/>
    <mergeCell ref="AP3:AQ3"/>
    <mergeCell ref="AR3:AS3"/>
    <mergeCell ref="AT3:AU3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"/>
  <sheetViews>
    <sheetView view="pageLayout" zoomScaleNormal="100" zoomScaleSheetLayoutView="100" workbookViewId="0">
      <selection activeCell="N62" sqref="N62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25" width="5.625" customWidth="1"/>
    <col min="26" max="26" width="5" customWidth="1"/>
    <col min="27" max="27" width="5.625" customWidth="1"/>
    <col min="28" max="28" width="5" customWidth="1"/>
    <col min="29" max="31" width="5.625" customWidth="1"/>
    <col min="32" max="32" width="4.875" customWidth="1"/>
    <col min="33" max="33" width="5.125" customWidth="1"/>
    <col min="34" max="34" width="5.875" customWidth="1"/>
    <col min="35" max="35" width="6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124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44531</v>
      </c>
      <c r="F3" s="257"/>
      <c r="G3" s="256">
        <v>44501</v>
      </c>
      <c r="H3" s="257"/>
      <c r="I3" s="250" t="s">
        <v>3</v>
      </c>
      <c r="J3" s="251"/>
      <c r="K3" s="256">
        <v>44166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114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133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1.5835312747426761E-3</v>
      </c>
      <c r="Q5" s="9"/>
      <c r="R5">
        <v>1</v>
      </c>
      <c r="S5" s="97">
        <f>D5</f>
        <v>5</v>
      </c>
      <c r="T5" s="49">
        <f t="shared" ref="T5:T54" si="4">F5</f>
        <v>2</v>
      </c>
      <c r="U5" s="148" t="s">
        <v>25</v>
      </c>
      <c r="V5" s="82">
        <v>16</v>
      </c>
      <c r="W5" s="82">
        <v>1021</v>
      </c>
      <c r="X5" s="83">
        <v>7</v>
      </c>
      <c r="Y5" s="83">
        <v>13</v>
      </c>
      <c r="Z5" s="82">
        <v>2</v>
      </c>
      <c r="AA5" s="82">
        <v>2</v>
      </c>
      <c r="AB5" s="83">
        <v>3</v>
      </c>
      <c r="AC5" s="83">
        <f>SUM(T10+T20+T37+T43)</f>
        <v>29</v>
      </c>
      <c r="AD5" s="82">
        <v>5</v>
      </c>
      <c r="AE5" s="84">
        <v>193</v>
      </c>
      <c r="AF5" s="83">
        <v>2</v>
      </c>
      <c r="AG5" s="83">
        <f>$T6+$T24</f>
        <v>4</v>
      </c>
      <c r="AH5" s="57">
        <f>V5+X5+Z5+AB5+AD5+AF5</f>
        <v>35</v>
      </c>
      <c r="AI5" s="58">
        <f>W5+Y5+AA5+AC5+AE5+AG5+1</f>
        <v>1263</v>
      </c>
      <c r="AJ5" s="85">
        <v>610</v>
      </c>
      <c r="AK5" s="80">
        <v>653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3</v>
      </c>
      <c r="H6" s="74">
        <v>3</v>
      </c>
      <c r="I6" s="21">
        <f t="shared" si="0"/>
        <v>0</v>
      </c>
      <c r="J6" s="30">
        <f t="shared" si="0"/>
        <v>0</v>
      </c>
      <c r="K6" s="126">
        <v>4</v>
      </c>
      <c r="L6" s="74">
        <v>4</v>
      </c>
      <c r="M6" s="21">
        <f t="shared" si="1"/>
        <v>-1</v>
      </c>
      <c r="N6" s="31">
        <f t="shared" si="1"/>
        <v>-1</v>
      </c>
      <c r="O6" s="68">
        <f t="shared" si="2"/>
        <v>-0.25</v>
      </c>
      <c r="P6" s="32">
        <f t="shared" si="3"/>
        <v>2.3752969121140144E-3</v>
      </c>
      <c r="Q6" s="10"/>
      <c r="R6">
        <v>1</v>
      </c>
      <c r="S6" s="101">
        <f>D6</f>
        <v>6</v>
      </c>
      <c r="T6" s="49">
        <f t="shared" si="4"/>
        <v>3</v>
      </c>
      <c r="U6" s="147" t="s">
        <v>19</v>
      </c>
      <c r="V6" s="59">
        <f>V5/AH5</f>
        <v>0.45714285714285713</v>
      </c>
      <c r="W6" s="59">
        <f>W5/AI5</f>
        <v>0.80839271575613614</v>
      </c>
      <c r="X6" s="60">
        <f>X5/AH5</f>
        <v>0.2</v>
      </c>
      <c r="Y6" s="60">
        <f>Y5/AI5</f>
        <v>1.0292953285827395E-2</v>
      </c>
      <c r="Z6" s="59">
        <f>Z5/AH5</f>
        <v>5.7142857142857141E-2</v>
      </c>
      <c r="AA6" s="59">
        <f>AA5/AI5</f>
        <v>1.5835312747426761E-3</v>
      </c>
      <c r="AB6" s="60">
        <f>AB5/AH5</f>
        <v>8.5714285714285715E-2</v>
      </c>
      <c r="AC6" s="60">
        <f>AC5/AI5</f>
        <v>2.2961203483768806E-2</v>
      </c>
      <c r="AD6" s="59">
        <f>AD5/AH5</f>
        <v>0.14285714285714285</v>
      </c>
      <c r="AE6" s="59">
        <f>AE5/AI5</f>
        <v>0.15281076801266824</v>
      </c>
      <c r="AF6" s="60">
        <f>AF5/AH5</f>
        <v>5.7142857142857141E-2</v>
      </c>
      <c r="AG6" s="60">
        <f>AG5/AI5</f>
        <v>3.1670625494853522E-3</v>
      </c>
      <c r="AH6" s="61">
        <f>V6+X6+Z6+AB6+AD6+AF6</f>
        <v>1</v>
      </c>
      <c r="AI6" s="62">
        <f>W6+Y6+AA6+AC6+AE6+AG6</f>
        <v>0.99920823436262862</v>
      </c>
      <c r="AJ6" s="63">
        <f>AJ5/AI5</f>
        <v>0.48297703879651621</v>
      </c>
      <c r="AK6" s="64">
        <f>AK5/AI5</f>
        <v>0.51702296120348379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1.5835312747426761E-3</v>
      </c>
      <c r="Q7" s="10"/>
      <c r="R7">
        <v>0</v>
      </c>
      <c r="S7" s="110">
        <f>D7</f>
        <v>2</v>
      </c>
      <c r="T7" s="49">
        <f t="shared" si="4"/>
        <v>2</v>
      </c>
      <c r="AC7" t="s">
        <v>123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102</v>
      </c>
      <c r="F8" s="73">
        <v>185</v>
      </c>
      <c r="G8" s="93">
        <v>104</v>
      </c>
      <c r="H8" s="73">
        <v>187</v>
      </c>
      <c r="I8" s="22">
        <f t="shared" si="0"/>
        <v>-2</v>
      </c>
      <c r="J8" s="33">
        <f t="shared" si="0"/>
        <v>-2</v>
      </c>
      <c r="K8" s="93">
        <v>106</v>
      </c>
      <c r="L8" s="73">
        <v>195</v>
      </c>
      <c r="M8" s="22">
        <f t="shared" si="1"/>
        <v>-4</v>
      </c>
      <c r="N8" s="34">
        <f t="shared" si="1"/>
        <v>-10</v>
      </c>
      <c r="O8" s="69">
        <f t="shared" si="2"/>
        <v>-5.128205128205128E-2</v>
      </c>
      <c r="P8" s="35">
        <f t="shared" si="3"/>
        <v>0.14647664291369755</v>
      </c>
      <c r="Q8" s="10"/>
      <c r="R8">
        <v>1</v>
      </c>
      <c r="S8" s="143">
        <f>D8</f>
        <v>5</v>
      </c>
      <c r="T8" s="49">
        <f t="shared" si="4"/>
        <v>185</v>
      </c>
      <c r="AC8" t="s">
        <v>116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10</v>
      </c>
      <c r="F9" s="73">
        <v>20</v>
      </c>
      <c r="G9" s="93">
        <v>10</v>
      </c>
      <c r="H9" s="73">
        <v>20</v>
      </c>
      <c r="I9" s="22">
        <f t="shared" si="0"/>
        <v>0</v>
      </c>
      <c r="J9" s="33">
        <f t="shared" si="0"/>
        <v>0</v>
      </c>
      <c r="K9" s="93">
        <v>11</v>
      </c>
      <c r="L9" s="73">
        <v>21</v>
      </c>
      <c r="M9" s="22">
        <f t="shared" si="1"/>
        <v>-1</v>
      </c>
      <c r="N9" s="34">
        <f t="shared" si="1"/>
        <v>-1</v>
      </c>
      <c r="O9" s="69">
        <f t="shared" si="2"/>
        <v>-4.7619047619047616E-2</v>
      </c>
      <c r="P9" s="35">
        <f t="shared" si="3"/>
        <v>1.583531274742676E-2</v>
      </c>
      <c r="Q9" s="10"/>
      <c r="R9">
        <v>1</v>
      </c>
      <c r="S9" s="94">
        <f t="shared" ref="S9:S53" si="5">D9</f>
        <v>1</v>
      </c>
      <c r="T9" s="49">
        <f t="shared" si="4"/>
        <v>20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3</v>
      </c>
      <c r="G10" s="93">
        <v>1</v>
      </c>
      <c r="H10" s="73">
        <v>1</v>
      </c>
      <c r="I10" s="22">
        <f t="shared" si="0"/>
        <v>0</v>
      </c>
      <c r="J10" s="33">
        <f t="shared" si="0"/>
        <v>2</v>
      </c>
      <c r="K10" s="93">
        <v>1</v>
      </c>
      <c r="L10" s="73">
        <v>1</v>
      </c>
      <c r="M10" s="22">
        <f t="shared" si="1"/>
        <v>0</v>
      </c>
      <c r="N10" s="34">
        <f t="shared" si="1"/>
        <v>2</v>
      </c>
      <c r="O10" s="69">
        <f t="shared" si="2"/>
        <v>2</v>
      </c>
      <c r="P10" s="35">
        <f t="shared" si="3"/>
        <v>2.3752969121140144E-3</v>
      </c>
      <c r="Q10" s="10"/>
      <c r="R10" s="98">
        <v>1</v>
      </c>
      <c r="S10" s="96">
        <f t="shared" si="5"/>
        <v>4</v>
      </c>
      <c r="T10" s="49">
        <f t="shared" si="4"/>
        <v>3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3</v>
      </c>
      <c r="G11" s="22">
        <v>1</v>
      </c>
      <c r="H11" s="73">
        <v>3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1</v>
      </c>
      <c r="O11" s="69">
        <f t="shared" si="2"/>
        <v>0.5</v>
      </c>
      <c r="P11" s="35">
        <f t="shared" si="3"/>
        <v>2.3752969121140144E-3</v>
      </c>
      <c r="Q11" s="10"/>
      <c r="R11">
        <v>1</v>
      </c>
      <c r="S11" s="94">
        <f t="shared" si="5"/>
        <v>1</v>
      </c>
      <c r="T11" s="49">
        <f t="shared" si="4"/>
        <v>3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173</v>
      </c>
      <c r="F12" s="73">
        <v>215</v>
      </c>
      <c r="G12" s="93">
        <v>173</v>
      </c>
      <c r="H12" s="73">
        <v>215</v>
      </c>
      <c r="I12" s="22">
        <f t="shared" si="0"/>
        <v>0</v>
      </c>
      <c r="J12" s="33">
        <f t="shared" si="0"/>
        <v>0</v>
      </c>
      <c r="K12" s="93">
        <v>182</v>
      </c>
      <c r="L12" s="73">
        <v>227</v>
      </c>
      <c r="M12" s="22">
        <f t="shared" si="1"/>
        <v>-9</v>
      </c>
      <c r="N12" s="34">
        <f t="shared" si="1"/>
        <v>-12</v>
      </c>
      <c r="O12" s="69">
        <f t="shared" si="2"/>
        <v>-5.2863436123348019E-2</v>
      </c>
      <c r="P12" s="35">
        <f t="shared" si="3"/>
        <v>0.17022961203483769</v>
      </c>
      <c r="Q12" s="10"/>
      <c r="R12">
        <v>1</v>
      </c>
      <c r="S12" s="94">
        <f t="shared" si="5"/>
        <v>1</v>
      </c>
      <c r="T12" s="49">
        <f t="shared" si="4"/>
        <v>215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129</v>
      </c>
      <c r="F13" s="73">
        <v>132</v>
      </c>
      <c r="G13" s="93">
        <v>129</v>
      </c>
      <c r="H13" s="73">
        <v>132</v>
      </c>
      <c r="I13" s="22">
        <f t="shared" si="0"/>
        <v>0</v>
      </c>
      <c r="J13" s="33">
        <f t="shared" si="0"/>
        <v>0</v>
      </c>
      <c r="K13" s="93">
        <v>141</v>
      </c>
      <c r="L13" s="73">
        <v>143</v>
      </c>
      <c r="M13" s="22">
        <f t="shared" si="1"/>
        <v>-12</v>
      </c>
      <c r="N13" s="34">
        <f t="shared" si="1"/>
        <v>-11</v>
      </c>
      <c r="O13" s="69">
        <f>IF(ISERROR(N13/L13),0,N13/L13)</f>
        <v>-7.6923076923076927E-2</v>
      </c>
      <c r="P13" s="35">
        <f t="shared" si="3"/>
        <v>0.10451306413301663</v>
      </c>
      <c r="Q13" s="10"/>
      <c r="R13">
        <v>1</v>
      </c>
      <c r="S13" s="94">
        <f t="shared" si="5"/>
        <v>1</v>
      </c>
      <c r="T13" s="49">
        <f t="shared" si="4"/>
        <v>132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1</v>
      </c>
      <c r="P14" s="35">
        <f t="shared" si="3"/>
        <v>1.5835312747426761E-3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2</v>
      </c>
      <c r="F15" s="73">
        <v>2</v>
      </c>
      <c r="G15" s="22">
        <v>2</v>
      </c>
      <c r="H15" s="73">
        <v>2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1</v>
      </c>
      <c r="N15" s="34">
        <f t="shared" si="1"/>
        <v>1</v>
      </c>
      <c r="O15" s="69">
        <f t="shared" si="6"/>
        <v>1</v>
      </c>
      <c r="P15" s="35">
        <f t="shared" si="3"/>
        <v>1.5835312747426761E-3</v>
      </c>
      <c r="Q15" s="10"/>
      <c r="R15">
        <v>0</v>
      </c>
      <c r="S15" s="100">
        <f t="shared" si="5"/>
        <v>2</v>
      </c>
      <c r="T15" s="49">
        <f t="shared" si="4"/>
        <v>2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7</v>
      </c>
      <c r="F17" s="73">
        <v>8</v>
      </c>
      <c r="G17" s="93">
        <v>7</v>
      </c>
      <c r="H17" s="73">
        <v>8</v>
      </c>
      <c r="I17" s="22">
        <f t="shared" si="0"/>
        <v>0</v>
      </c>
      <c r="J17" s="33">
        <f t="shared" si="0"/>
        <v>0</v>
      </c>
      <c r="K17" s="93">
        <v>6</v>
      </c>
      <c r="L17" s="73">
        <v>6</v>
      </c>
      <c r="M17" s="22">
        <f t="shared" si="1"/>
        <v>1</v>
      </c>
      <c r="N17" s="34">
        <f t="shared" si="1"/>
        <v>2</v>
      </c>
      <c r="O17" s="69">
        <f t="shared" si="6"/>
        <v>0.33333333333333331</v>
      </c>
      <c r="P17" s="35">
        <f t="shared" si="3"/>
        <v>6.3341250989707044E-3</v>
      </c>
      <c r="Q17" s="10"/>
      <c r="R17">
        <v>1</v>
      </c>
      <c r="S17" s="94">
        <f t="shared" si="5"/>
        <v>1</v>
      </c>
      <c r="T17" s="49">
        <f t="shared" si="4"/>
        <v>8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30</v>
      </c>
      <c r="F18" s="73">
        <v>30</v>
      </c>
      <c r="G18" s="93">
        <v>32</v>
      </c>
      <c r="H18" s="73">
        <v>32</v>
      </c>
      <c r="I18" s="22">
        <f t="shared" si="0"/>
        <v>-2</v>
      </c>
      <c r="J18" s="33">
        <f t="shared" si="0"/>
        <v>-2</v>
      </c>
      <c r="K18" s="93">
        <v>40</v>
      </c>
      <c r="L18" s="73">
        <v>40</v>
      </c>
      <c r="M18" s="22">
        <f t="shared" si="1"/>
        <v>-10</v>
      </c>
      <c r="N18" s="34">
        <f t="shared" si="1"/>
        <v>-10</v>
      </c>
      <c r="O18" s="69">
        <f t="shared" si="6"/>
        <v>-0.25</v>
      </c>
      <c r="P18" s="35">
        <f t="shared" si="3"/>
        <v>2.3752969121140142E-2</v>
      </c>
      <c r="Q18" s="10"/>
      <c r="R18">
        <v>1</v>
      </c>
      <c r="S18" s="94">
        <f t="shared" si="5"/>
        <v>1</v>
      </c>
      <c r="T18" s="49">
        <f t="shared" si="4"/>
        <v>30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7.9176563737133805E-4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>
        <v>1</v>
      </c>
      <c r="L20" s="109">
        <v>1</v>
      </c>
      <c r="M20" s="93">
        <v>0</v>
      </c>
      <c r="N20" s="106">
        <v>0</v>
      </c>
      <c r="O20" s="107">
        <f t="shared" si="6"/>
        <v>0</v>
      </c>
      <c r="P20" s="108">
        <f t="shared" si="3"/>
        <v>7.9176563737133805E-4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115</v>
      </c>
      <c r="F21" s="73">
        <v>126</v>
      </c>
      <c r="G21" s="93">
        <v>115</v>
      </c>
      <c r="H21" s="73">
        <v>126</v>
      </c>
      <c r="I21" s="22">
        <f t="shared" si="0"/>
        <v>0</v>
      </c>
      <c r="J21" s="33">
        <f t="shared" si="0"/>
        <v>0</v>
      </c>
      <c r="K21" s="93">
        <v>125</v>
      </c>
      <c r="L21" s="73">
        <v>134</v>
      </c>
      <c r="M21" s="22">
        <f t="shared" ref="M21:N33" si="7">E21-K21</f>
        <v>-10</v>
      </c>
      <c r="N21" s="34">
        <f t="shared" si="7"/>
        <v>-8</v>
      </c>
      <c r="O21" s="69">
        <f t="shared" si="6"/>
        <v>-5.9701492537313432E-2</v>
      </c>
      <c r="P21" s="35">
        <f t="shared" si="3"/>
        <v>9.9762470308788598E-2</v>
      </c>
      <c r="Q21" s="10"/>
      <c r="R21">
        <v>1</v>
      </c>
      <c r="S21" s="94">
        <f t="shared" si="5"/>
        <v>1</v>
      </c>
      <c r="T21" s="49">
        <f t="shared" si="4"/>
        <v>126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4.7505938242280287E-3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3</v>
      </c>
      <c r="F23" s="73">
        <v>8</v>
      </c>
      <c r="G23" s="93">
        <v>3</v>
      </c>
      <c r="H23" s="73">
        <v>8</v>
      </c>
      <c r="I23" s="37">
        <f t="shared" si="0"/>
        <v>0</v>
      </c>
      <c r="J23" s="33">
        <f t="shared" si="0"/>
        <v>0</v>
      </c>
      <c r="K23" s="93">
        <v>1</v>
      </c>
      <c r="L23" s="73">
        <v>4</v>
      </c>
      <c r="M23" s="37">
        <f t="shared" si="7"/>
        <v>2</v>
      </c>
      <c r="N23" s="38">
        <f t="shared" si="7"/>
        <v>4</v>
      </c>
      <c r="O23" s="70">
        <f t="shared" si="6"/>
        <v>1</v>
      </c>
      <c r="P23" s="39">
        <f t="shared" si="3"/>
        <v>6.3341250989707044E-3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2</v>
      </c>
      <c r="H24" s="73">
        <v>2</v>
      </c>
      <c r="I24" s="37">
        <f t="shared" si="0"/>
        <v>-1</v>
      </c>
      <c r="J24" s="40">
        <f t="shared" si="0"/>
        <v>-1</v>
      </c>
      <c r="K24" s="22">
        <v>1</v>
      </c>
      <c r="L24" s="73">
        <v>1</v>
      </c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7.9176563737133805E-4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19</v>
      </c>
      <c r="F26" s="73">
        <v>25</v>
      </c>
      <c r="G26" s="93">
        <v>18</v>
      </c>
      <c r="H26" s="73">
        <v>24</v>
      </c>
      <c r="I26" s="22">
        <f t="shared" si="0"/>
        <v>1</v>
      </c>
      <c r="J26" s="33">
        <f t="shared" si="0"/>
        <v>1</v>
      </c>
      <c r="K26" s="93">
        <v>13</v>
      </c>
      <c r="L26" s="73">
        <v>20</v>
      </c>
      <c r="M26" s="22">
        <f t="shared" si="7"/>
        <v>6</v>
      </c>
      <c r="N26" s="34">
        <f t="shared" si="7"/>
        <v>5</v>
      </c>
      <c r="O26" s="69">
        <f t="shared" si="6"/>
        <v>0.25</v>
      </c>
      <c r="P26" s="35">
        <f t="shared" si="3"/>
        <v>1.9794140934283451E-2</v>
      </c>
      <c r="Q26" s="10"/>
      <c r="R26">
        <v>1</v>
      </c>
      <c r="S26" s="94">
        <f t="shared" si="5"/>
        <v>1</v>
      </c>
      <c r="T26" s="49">
        <f t="shared" si="4"/>
        <v>25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>
        <v>4</v>
      </c>
      <c r="G27" s="93"/>
      <c r="H27" s="73">
        <v>4</v>
      </c>
      <c r="I27" s="22">
        <f t="shared" si="0"/>
        <v>0</v>
      </c>
      <c r="J27" s="33">
        <f t="shared" si="0"/>
        <v>0</v>
      </c>
      <c r="K27" s="93"/>
      <c r="L27" s="73">
        <v>4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3.1670625494853522E-3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1</v>
      </c>
      <c r="L28" s="73">
        <v>1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7.9176563737133805E-4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259</v>
      </c>
      <c r="F29" s="73">
        <v>307</v>
      </c>
      <c r="G29" s="93">
        <v>257</v>
      </c>
      <c r="H29" s="73">
        <v>304</v>
      </c>
      <c r="I29" s="22">
        <f t="shared" si="0"/>
        <v>2</v>
      </c>
      <c r="J29" s="33">
        <f t="shared" si="0"/>
        <v>3</v>
      </c>
      <c r="K29" s="93">
        <v>243</v>
      </c>
      <c r="L29" s="73">
        <v>285</v>
      </c>
      <c r="M29" s="22">
        <f t="shared" si="7"/>
        <v>16</v>
      </c>
      <c r="N29" s="34">
        <f t="shared" si="7"/>
        <v>22</v>
      </c>
      <c r="O29" s="69">
        <f t="shared" si="6"/>
        <v>7.7192982456140355E-2</v>
      </c>
      <c r="P29" s="35">
        <f t="shared" si="3"/>
        <v>0.24307205067300078</v>
      </c>
      <c r="Q29" s="10"/>
      <c r="R29">
        <v>1</v>
      </c>
      <c r="S29" s="94">
        <f t="shared" si="5"/>
        <v>1</v>
      </c>
      <c r="T29" s="49">
        <f t="shared" si="4"/>
        <v>307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7.9176563737133805E-4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19</v>
      </c>
      <c r="F35" s="73">
        <v>19</v>
      </c>
      <c r="G35" s="93">
        <v>19</v>
      </c>
      <c r="H35" s="73">
        <v>19</v>
      </c>
      <c r="I35" s="22">
        <f t="shared" si="0"/>
        <v>0</v>
      </c>
      <c r="J35" s="33">
        <f t="shared" si="0"/>
        <v>0</v>
      </c>
      <c r="K35" s="93">
        <v>22</v>
      </c>
      <c r="L35" s="73">
        <v>22</v>
      </c>
      <c r="M35" s="22">
        <f t="shared" ref="M35:N54" si="8">E35-K35</f>
        <v>-3</v>
      </c>
      <c r="N35" s="34">
        <f t="shared" si="8"/>
        <v>-3</v>
      </c>
      <c r="O35" s="69">
        <f t="shared" si="6"/>
        <v>-0.13636363636363635</v>
      </c>
      <c r="P35" s="35">
        <f t="shared" si="3"/>
        <v>1.5043547110055424E-2</v>
      </c>
      <c r="Q35" s="10"/>
      <c r="R35">
        <v>1</v>
      </c>
      <c r="S35" s="94">
        <f t="shared" si="5"/>
        <v>1</v>
      </c>
      <c r="T35" s="49">
        <f t="shared" si="4"/>
        <v>19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4</v>
      </c>
      <c r="H36" s="73">
        <v>4</v>
      </c>
      <c r="I36" s="22">
        <f t="shared" si="0"/>
        <v>0</v>
      </c>
      <c r="J36" s="41">
        <f t="shared" si="0"/>
        <v>0</v>
      </c>
      <c r="K36" s="93">
        <v>4</v>
      </c>
      <c r="L36" s="73">
        <v>4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3.1670625494853522E-3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19</v>
      </c>
      <c r="F37" s="73">
        <v>25</v>
      </c>
      <c r="G37" s="93">
        <v>20</v>
      </c>
      <c r="H37" s="73">
        <v>26</v>
      </c>
      <c r="I37" s="22">
        <f t="shared" ref="I37:J54" si="9">E37-G37</f>
        <v>-1</v>
      </c>
      <c r="J37" s="36">
        <f t="shared" si="9"/>
        <v>-1</v>
      </c>
      <c r="K37" s="93">
        <v>14</v>
      </c>
      <c r="L37" s="73">
        <v>20</v>
      </c>
      <c r="M37" s="22">
        <f t="shared" si="8"/>
        <v>5</v>
      </c>
      <c r="N37" s="34">
        <f t="shared" si="8"/>
        <v>5</v>
      </c>
      <c r="O37" s="69">
        <f t="shared" si="6"/>
        <v>0.25</v>
      </c>
      <c r="P37" s="35">
        <f t="shared" si="3"/>
        <v>1.9794140934283451E-2</v>
      </c>
      <c r="Q37" s="10"/>
      <c r="R37" s="98">
        <v>1</v>
      </c>
      <c r="S37" s="96">
        <f t="shared" si="5"/>
        <v>4</v>
      </c>
      <c r="T37" s="49">
        <f t="shared" si="4"/>
        <v>25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7.9176563737133805E-4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113</v>
      </c>
      <c r="F41" s="72">
        <v>120</v>
      </c>
      <c r="G41" s="93">
        <v>105</v>
      </c>
      <c r="H41" s="72">
        <v>111</v>
      </c>
      <c r="I41" s="22">
        <f t="shared" si="9"/>
        <v>8</v>
      </c>
      <c r="J41" s="36">
        <f t="shared" si="9"/>
        <v>9</v>
      </c>
      <c r="K41" s="93">
        <v>116</v>
      </c>
      <c r="L41" s="72">
        <v>122</v>
      </c>
      <c r="M41" s="22">
        <f t="shared" si="8"/>
        <v>-3</v>
      </c>
      <c r="N41" s="34">
        <f t="shared" si="8"/>
        <v>-2</v>
      </c>
      <c r="O41" s="69">
        <f t="shared" si="6"/>
        <v>-1.6393442622950821E-2</v>
      </c>
      <c r="P41" s="35">
        <f t="shared" si="3"/>
        <v>9.5011876484560567E-2</v>
      </c>
      <c r="Q41" s="10"/>
      <c r="R41">
        <v>1</v>
      </c>
      <c r="S41" s="94">
        <f t="shared" si="5"/>
        <v>1</v>
      </c>
      <c r="T41" s="49">
        <f t="shared" si="4"/>
        <v>120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7.9176563737133805E-4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7.9176563737133805E-4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/>
      <c r="L49" s="72"/>
      <c r="M49" s="22">
        <f t="shared" si="8"/>
        <v>1</v>
      </c>
      <c r="N49" s="34">
        <f t="shared" si="8"/>
        <v>1</v>
      </c>
      <c r="O49" s="69">
        <f t="shared" si="6"/>
        <v>0</v>
      </c>
      <c r="P49" s="35">
        <f t="shared" si="3"/>
        <v>7.9176563737133805E-4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3</v>
      </c>
      <c r="F53" s="72">
        <v>3</v>
      </c>
      <c r="G53" s="21">
        <v>3</v>
      </c>
      <c r="H53" s="72">
        <v>3</v>
      </c>
      <c r="I53" s="42">
        <f t="shared" si="9"/>
        <v>0</v>
      </c>
      <c r="J53" s="40">
        <f t="shared" si="9"/>
        <v>0</v>
      </c>
      <c r="K53" s="21">
        <v>4</v>
      </c>
      <c r="L53" s="72">
        <v>4</v>
      </c>
      <c r="M53" s="21">
        <f t="shared" si="8"/>
        <v>-1</v>
      </c>
      <c r="N53" s="34">
        <f t="shared" si="8"/>
        <v>-1</v>
      </c>
      <c r="O53" s="69">
        <f t="shared" si="6"/>
        <v>-0.25</v>
      </c>
      <c r="P53" s="35">
        <f t="shared" si="3"/>
        <v>2.3752969121140144E-3</v>
      </c>
      <c r="Q53" s="10"/>
      <c r="R53">
        <v>0</v>
      </c>
      <c r="S53" s="13">
        <f t="shared" si="5"/>
        <v>0</v>
      </c>
      <c r="T53" s="49">
        <f t="shared" si="4"/>
        <v>3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1032</v>
      </c>
      <c r="F54" s="75">
        <f>SUM(F5:F53)</f>
        <v>1263</v>
      </c>
      <c r="G54" s="43">
        <f>SUM(G5:G53)</f>
        <v>1027</v>
      </c>
      <c r="H54" s="75">
        <f>SUM(H5:H53)</f>
        <v>1254</v>
      </c>
      <c r="I54" s="44">
        <f t="shared" si="9"/>
        <v>5</v>
      </c>
      <c r="J54" s="146">
        <f t="shared" si="9"/>
        <v>9</v>
      </c>
      <c r="K54" s="43">
        <f>SUM(K5:K53)</f>
        <v>1053</v>
      </c>
      <c r="L54" s="75">
        <f>SUM(L5:L53)</f>
        <v>1278</v>
      </c>
      <c r="M54" s="44">
        <f t="shared" si="8"/>
        <v>-21</v>
      </c>
      <c r="N54" s="45">
        <f t="shared" si="8"/>
        <v>-15</v>
      </c>
      <c r="O54" s="71">
        <f t="shared" si="6"/>
        <v>-1.1737089201877934E-2</v>
      </c>
      <c r="P54" s="46">
        <f t="shared" si="3"/>
        <v>1</v>
      </c>
      <c r="Q54" s="14"/>
      <c r="R54" s="15">
        <f>SUM(R5:R53)</f>
        <v>33</v>
      </c>
      <c r="T54" s="88">
        <f t="shared" si="4"/>
        <v>1263</v>
      </c>
      <c r="U54" s="15" t="s">
        <v>70</v>
      </c>
    </row>
    <row r="55" spans="1:21" x14ac:dyDescent="0.15">
      <c r="C55"/>
      <c r="E55"/>
    </row>
    <row r="56" spans="1:21" x14ac:dyDescent="0.15">
      <c r="C56"/>
      <c r="E56"/>
    </row>
    <row r="57" spans="1:21" x14ac:dyDescent="0.15">
      <c r="C57"/>
      <c r="E57"/>
    </row>
    <row r="58" spans="1:21" x14ac:dyDescent="0.15">
      <c r="C58"/>
      <c r="E58"/>
    </row>
    <row r="59" spans="1:21" x14ac:dyDescent="0.15">
      <c r="C59"/>
      <c r="E59"/>
    </row>
    <row r="61" spans="1:21" x14ac:dyDescent="0.15">
      <c r="G61" s="7"/>
    </row>
  </sheetData>
  <mergeCells count="12">
    <mergeCell ref="AJ3:AK3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"/>
  <sheetViews>
    <sheetView view="pageLayout" zoomScaleNormal="100" zoomScaleSheetLayoutView="100" workbookViewId="0">
      <selection activeCell="Y10" sqref="Y10"/>
    </sheetView>
  </sheetViews>
  <sheetFormatPr defaultRowHeight="13.5" x14ac:dyDescent="0.15"/>
  <cols>
    <col min="1" max="1" width="5.87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4" width="5.875" customWidth="1"/>
    <col min="35" max="35" width="7.12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122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44501</v>
      </c>
      <c r="F3" s="257"/>
      <c r="G3" s="256">
        <v>44470</v>
      </c>
      <c r="H3" s="257"/>
      <c r="I3" s="250" t="s">
        <v>3</v>
      </c>
      <c r="J3" s="251"/>
      <c r="K3" s="256">
        <v>44136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114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1.594896331738437E-3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16</v>
      </c>
      <c r="W5" s="82">
        <v>1010</v>
      </c>
      <c r="X5" s="83">
        <v>7</v>
      </c>
      <c r="Y5" s="83">
        <v>13</v>
      </c>
      <c r="Z5" s="82">
        <v>2</v>
      </c>
      <c r="AA5" s="82">
        <v>2</v>
      </c>
      <c r="AB5" s="83">
        <v>3</v>
      </c>
      <c r="AC5" s="83">
        <f>SUM(T10+T20+T37+T43)</f>
        <v>28</v>
      </c>
      <c r="AD5" s="82">
        <v>5</v>
      </c>
      <c r="AE5" s="84">
        <v>195</v>
      </c>
      <c r="AF5" s="83">
        <v>2</v>
      </c>
      <c r="AG5" s="83">
        <f>$T6+$T24</f>
        <v>5</v>
      </c>
      <c r="AH5" s="57">
        <f>V5+X5+Z5+AB5+AD5+AF5</f>
        <v>35</v>
      </c>
      <c r="AI5" s="58">
        <f>W5+Y5+AA5+AC5+AE5+AG5+1</f>
        <v>1254</v>
      </c>
      <c r="AJ5" s="85">
        <v>610</v>
      </c>
      <c r="AK5" s="80">
        <v>653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3</v>
      </c>
      <c r="H6" s="74">
        <v>3</v>
      </c>
      <c r="I6" s="21">
        <f t="shared" si="0"/>
        <v>0</v>
      </c>
      <c r="J6" s="30">
        <f t="shared" si="0"/>
        <v>0</v>
      </c>
      <c r="K6" s="126">
        <v>3</v>
      </c>
      <c r="L6" s="74">
        <v>3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2.3923444976076554E-3</v>
      </c>
      <c r="Q6" s="10"/>
      <c r="R6">
        <v>1</v>
      </c>
      <c r="S6" s="101">
        <f>D6</f>
        <v>6</v>
      </c>
      <c r="T6" s="49">
        <f t="shared" si="4"/>
        <v>3</v>
      </c>
      <c r="U6" s="12" t="s">
        <v>19</v>
      </c>
      <c r="V6" s="59">
        <f>V5/AH5</f>
        <v>0.45714285714285713</v>
      </c>
      <c r="W6" s="59">
        <f>W5/AI5</f>
        <v>0.80542264752791071</v>
      </c>
      <c r="X6" s="60">
        <f>X5/AH5</f>
        <v>0.2</v>
      </c>
      <c r="Y6" s="60">
        <f>Y5/AI5</f>
        <v>1.036682615629984E-2</v>
      </c>
      <c r="Z6" s="59">
        <f>Z5/AH5</f>
        <v>5.7142857142857141E-2</v>
      </c>
      <c r="AA6" s="59">
        <f>AA5/AI5</f>
        <v>1.594896331738437E-3</v>
      </c>
      <c r="AB6" s="60">
        <f>AB5/AH5</f>
        <v>8.5714285714285715E-2</v>
      </c>
      <c r="AC6" s="60">
        <f>AC5/AI5</f>
        <v>2.2328548644338118E-2</v>
      </c>
      <c r="AD6" s="59">
        <f>AD5/AH5</f>
        <v>0.14285714285714285</v>
      </c>
      <c r="AE6" s="59">
        <f>AE5/AI5</f>
        <v>0.15550239234449761</v>
      </c>
      <c r="AF6" s="60">
        <f>AF5/AH5</f>
        <v>5.7142857142857141E-2</v>
      </c>
      <c r="AG6" s="60">
        <f>AG5/AI5</f>
        <v>3.9872408293460922E-3</v>
      </c>
      <c r="AH6" s="61">
        <f>V6+X6+Z6+AB6+AD6+AF6</f>
        <v>1</v>
      </c>
      <c r="AI6" s="62">
        <f>W6+Y6+AA6+AC6+AE6+AG6</f>
        <v>0.99920255183413076</v>
      </c>
      <c r="AJ6" s="63">
        <f>AJ5/AI5</f>
        <v>0.48644338118022329</v>
      </c>
      <c r="AK6" s="64">
        <f>AK5/AI5</f>
        <v>0.52073365231259972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1.594896331738437E-3</v>
      </c>
      <c r="Q7" s="10"/>
      <c r="R7">
        <v>0</v>
      </c>
      <c r="S7" s="110">
        <f>D7</f>
        <v>2</v>
      </c>
      <c r="T7" s="49">
        <f t="shared" si="4"/>
        <v>2</v>
      </c>
      <c r="AC7" t="s">
        <v>123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104</v>
      </c>
      <c r="F8" s="73">
        <v>187</v>
      </c>
      <c r="G8" s="93">
        <v>105</v>
      </c>
      <c r="H8" s="73">
        <v>189</v>
      </c>
      <c r="I8" s="22">
        <f t="shared" si="0"/>
        <v>-1</v>
      </c>
      <c r="J8" s="33">
        <f t="shared" si="0"/>
        <v>-2</v>
      </c>
      <c r="K8" s="93">
        <v>109</v>
      </c>
      <c r="L8" s="73">
        <v>198</v>
      </c>
      <c r="M8" s="22">
        <f t="shared" si="1"/>
        <v>-5</v>
      </c>
      <c r="N8" s="34">
        <f t="shared" si="1"/>
        <v>-11</v>
      </c>
      <c r="O8" s="69">
        <f t="shared" si="2"/>
        <v>-5.5555555555555552E-2</v>
      </c>
      <c r="P8" s="35">
        <f t="shared" si="3"/>
        <v>0.14912280701754385</v>
      </c>
      <c r="Q8" s="10"/>
      <c r="R8">
        <v>1</v>
      </c>
      <c r="S8" s="143">
        <f>D8</f>
        <v>5</v>
      </c>
      <c r="T8" s="49">
        <f t="shared" si="4"/>
        <v>187</v>
      </c>
      <c r="AC8" t="s">
        <v>116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10</v>
      </c>
      <c r="F9" s="73">
        <v>20</v>
      </c>
      <c r="G9" s="93">
        <v>10</v>
      </c>
      <c r="H9" s="73">
        <v>20</v>
      </c>
      <c r="I9" s="22">
        <f t="shared" si="0"/>
        <v>0</v>
      </c>
      <c r="J9" s="33">
        <f t="shared" si="0"/>
        <v>0</v>
      </c>
      <c r="K9" s="93">
        <v>11</v>
      </c>
      <c r="L9" s="73">
        <v>20</v>
      </c>
      <c r="M9" s="22">
        <f t="shared" si="1"/>
        <v>-1</v>
      </c>
      <c r="N9" s="34">
        <f t="shared" si="1"/>
        <v>0</v>
      </c>
      <c r="O9" s="69">
        <f t="shared" si="2"/>
        <v>0</v>
      </c>
      <c r="P9" s="35">
        <f t="shared" si="3"/>
        <v>1.5948963317384369E-2</v>
      </c>
      <c r="Q9" s="10"/>
      <c r="R9">
        <v>1</v>
      </c>
      <c r="S9" s="94">
        <f t="shared" ref="S9:S53" si="5">D9</f>
        <v>1</v>
      </c>
      <c r="T9" s="49">
        <f t="shared" si="4"/>
        <v>20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0</v>
      </c>
      <c r="O10" s="69">
        <f t="shared" si="2"/>
        <v>0</v>
      </c>
      <c r="P10" s="35">
        <f t="shared" si="3"/>
        <v>7.9744816586921851E-4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3</v>
      </c>
      <c r="G11" s="22">
        <v>1</v>
      </c>
      <c r="H11" s="73">
        <v>3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1</v>
      </c>
      <c r="O11" s="69">
        <f t="shared" si="2"/>
        <v>0.5</v>
      </c>
      <c r="P11" s="35">
        <f t="shared" si="3"/>
        <v>2.3923444976076554E-3</v>
      </c>
      <c r="Q11" s="10"/>
      <c r="R11">
        <v>1</v>
      </c>
      <c r="S11" s="94">
        <f t="shared" si="5"/>
        <v>1</v>
      </c>
      <c r="T11" s="49">
        <f t="shared" si="4"/>
        <v>3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173</v>
      </c>
      <c r="F12" s="73">
        <v>215</v>
      </c>
      <c r="G12" s="93">
        <v>170</v>
      </c>
      <c r="H12" s="73">
        <v>214</v>
      </c>
      <c r="I12" s="22">
        <f t="shared" si="0"/>
        <v>3</v>
      </c>
      <c r="J12" s="33">
        <f t="shared" si="0"/>
        <v>1</v>
      </c>
      <c r="K12" s="93">
        <v>180</v>
      </c>
      <c r="L12" s="73">
        <v>226</v>
      </c>
      <c r="M12" s="22">
        <f t="shared" si="1"/>
        <v>-7</v>
      </c>
      <c r="N12" s="34">
        <f t="shared" si="1"/>
        <v>-11</v>
      </c>
      <c r="O12" s="69">
        <f t="shared" si="2"/>
        <v>-4.8672566371681415E-2</v>
      </c>
      <c r="P12" s="35">
        <f t="shared" si="3"/>
        <v>0.17145135566188197</v>
      </c>
      <c r="Q12" s="10"/>
      <c r="R12">
        <v>1</v>
      </c>
      <c r="S12" s="94">
        <f t="shared" si="5"/>
        <v>1</v>
      </c>
      <c r="T12" s="49">
        <f t="shared" si="4"/>
        <v>215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129</v>
      </c>
      <c r="F13" s="73">
        <v>132</v>
      </c>
      <c r="G13" s="93">
        <v>129</v>
      </c>
      <c r="H13" s="73">
        <v>132</v>
      </c>
      <c r="I13" s="22">
        <f t="shared" si="0"/>
        <v>0</v>
      </c>
      <c r="J13" s="33">
        <f t="shared" si="0"/>
        <v>0</v>
      </c>
      <c r="K13" s="93">
        <v>143</v>
      </c>
      <c r="L13" s="73">
        <v>144</v>
      </c>
      <c r="M13" s="22">
        <f t="shared" si="1"/>
        <v>-14</v>
      </c>
      <c r="N13" s="34">
        <f t="shared" si="1"/>
        <v>-12</v>
      </c>
      <c r="O13" s="69">
        <f>IF(ISERROR(N13/L13),0,N13/L13)</f>
        <v>-8.3333333333333329E-2</v>
      </c>
      <c r="P13" s="35">
        <f t="shared" si="3"/>
        <v>0.10526315789473684</v>
      </c>
      <c r="Q13" s="10"/>
      <c r="R13">
        <v>1</v>
      </c>
      <c r="S13" s="94">
        <f t="shared" si="5"/>
        <v>1</v>
      </c>
      <c r="T13" s="49">
        <f t="shared" si="4"/>
        <v>132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1</v>
      </c>
      <c r="P14" s="35">
        <f t="shared" si="3"/>
        <v>1.594896331738437E-3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2</v>
      </c>
      <c r="F15" s="73">
        <v>2</v>
      </c>
      <c r="G15" s="22">
        <v>1</v>
      </c>
      <c r="H15" s="73">
        <v>1</v>
      </c>
      <c r="I15" s="22">
        <f t="shared" si="0"/>
        <v>1</v>
      </c>
      <c r="J15" s="33">
        <f t="shared" si="0"/>
        <v>1</v>
      </c>
      <c r="K15" s="22">
        <v>1</v>
      </c>
      <c r="L15" s="73">
        <v>1</v>
      </c>
      <c r="M15" s="22">
        <f t="shared" si="1"/>
        <v>1</v>
      </c>
      <c r="N15" s="34">
        <f t="shared" si="1"/>
        <v>1</v>
      </c>
      <c r="O15" s="69">
        <f t="shared" si="6"/>
        <v>1</v>
      </c>
      <c r="P15" s="35">
        <f t="shared" si="3"/>
        <v>1.594896331738437E-3</v>
      </c>
      <c r="Q15" s="10"/>
      <c r="R15">
        <v>0</v>
      </c>
      <c r="S15" s="100">
        <f t="shared" si="5"/>
        <v>2</v>
      </c>
      <c r="T15" s="49">
        <f t="shared" si="4"/>
        <v>2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7</v>
      </c>
      <c r="F17" s="73">
        <v>8</v>
      </c>
      <c r="G17" s="93">
        <v>7</v>
      </c>
      <c r="H17" s="73">
        <v>8</v>
      </c>
      <c r="I17" s="22">
        <f t="shared" si="0"/>
        <v>0</v>
      </c>
      <c r="J17" s="33">
        <f t="shared" si="0"/>
        <v>0</v>
      </c>
      <c r="K17" s="93">
        <v>4</v>
      </c>
      <c r="L17" s="73">
        <v>4</v>
      </c>
      <c r="M17" s="22">
        <f t="shared" si="1"/>
        <v>3</v>
      </c>
      <c r="N17" s="34">
        <f t="shared" si="1"/>
        <v>4</v>
      </c>
      <c r="O17" s="69">
        <f t="shared" si="6"/>
        <v>1</v>
      </c>
      <c r="P17" s="35">
        <f t="shared" si="3"/>
        <v>6.379585326953748E-3</v>
      </c>
      <c r="Q17" s="10"/>
      <c r="R17">
        <v>1</v>
      </c>
      <c r="S17" s="94">
        <f t="shared" si="5"/>
        <v>1</v>
      </c>
      <c r="T17" s="49">
        <f t="shared" si="4"/>
        <v>8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32</v>
      </c>
      <c r="F18" s="73">
        <v>32</v>
      </c>
      <c r="G18" s="93">
        <v>32</v>
      </c>
      <c r="H18" s="73">
        <v>32</v>
      </c>
      <c r="I18" s="22">
        <f t="shared" si="0"/>
        <v>0</v>
      </c>
      <c r="J18" s="33">
        <f t="shared" si="0"/>
        <v>0</v>
      </c>
      <c r="K18" s="93">
        <v>40</v>
      </c>
      <c r="L18" s="73">
        <v>40</v>
      </c>
      <c r="M18" s="22">
        <f t="shared" si="1"/>
        <v>-8</v>
      </c>
      <c r="N18" s="34">
        <f t="shared" si="1"/>
        <v>-8</v>
      </c>
      <c r="O18" s="69">
        <f t="shared" si="6"/>
        <v>-0.2</v>
      </c>
      <c r="P18" s="35">
        <f t="shared" si="3"/>
        <v>2.5518341307814992E-2</v>
      </c>
      <c r="Q18" s="10"/>
      <c r="R18">
        <v>1</v>
      </c>
      <c r="S18" s="94">
        <f t="shared" si="5"/>
        <v>1</v>
      </c>
      <c r="T18" s="49">
        <f t="shared" si="4"/>
        <v>32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7.9744816586921851E-4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>
        <v>1</v>
      </c>
      <c r="L20" s="109">
        <v>1</v>
      </c>
      <c r="M20" s="93">
        <v>0</v>
      </c>
      <c r="N20" s="106">
        <v>0</v>
      </c>
      <c r="O20" s="107">
        <f t="shared" si="6"/>
        <v>0</v>
      </c>
      <c r="P20" s="108">
        <f t="shared" si="3"/>
        <v>7.9744816586921851E-4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115</v>
      </c>
      <c r="F21" s="73">
        <v>126</v>
      </c>
      <c r="G21" s="93">
        <v>118</v>
      </c>
      <c r="H21" s="73">
        <v>129</v>
      </c>
      <c r="I21" s="22">
        <f t="shared" si="0"/>
        <v>-3</v>
      </c>
      <c r="J21" s="33">
        <f t="shared" si="0"/>
        <v>-3</v>
      </c>
      <c r="K21" s="93">
        <v>120</v>
      </c>
      <c r="L21" s="73">
        <v>129</v>
      </c>
      <c r="M21" s="22">
        <f t="shared" ref="M21:N33" si="7">E21-K21</f>
        <v>-5</v>
      </c>
      <c r="N21" s="34">
        <f t="shared" si="7"/>
        <v>-3</v>
      </c>
      <c r="O21" s="69">
        <f t="shared" si="6"/>
        <v>-2.3255813953488372E-2</v>
      </c>
      <c r="P21" s="35">
        <f t="shared" si="3"/>
        <v>0.10047846889952153</v>
      </c>
      <c r="Q21" s="10"/>
      <c r="R21">
        <v>1</v>
      </c>
      <c r="S21" s="94">
        <f t="shared" si="5"/>
        <v>1</v>
      </c>
      <c r="T21" s="49">
        <f t="shared" si="4"/>
        <v>126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4.7846889952153108E-3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3</v>
      </c>
      <c r="F23" s="73">
        <v>8</v>
      </c>
      <c r="G23" s="93">
        <v>3</v>
      </c>
      <c r="H23" s="73">
        <v>8</v>
      </c>
      <c r="I23" s="37">
        <f t="shared" si="0"/>
        <v>0</v>
      </c>
      <c r="J23" s="33">
        <f t="shared" si="0"/>
        <v>0</v>
      </c>
      <c r="K23" s="93">
        <v>1</v>
      </c>
      <c r="L23" s="73">
        <v>4</v>
      </c>
      <c r="M23" s="37">
        <f t="shared" si="7"/>
        <v>2</v>
      </c>
      <c r="N23" s="38">
        <f t="shared" si="7"/>
        <v>4</v>
      </c>
      <c r="O23" s="70">
        <f t="shared" si="6"/>
        <v>1</v>
      </c>
      <c r="P23" s="39">
        <f t="shared" si="3"/>
        <v>6.379585326953748E-3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2</v>
      </c>
      <c r="F24" s="73">
        <v>2</v>
      </c>
      <c r="G24" s="22">
        <v>2</v>
      </c>
      <c r="H24" s="73">
        <v>2</v>
      </c>
      <c r="I24" s="37">
        <f t="shared" si="0"/>
        <v>0</v>
      </c>
      <c r="J24" s="40">
        <f t="shared" si="0"/>
        <v>0</v>
      </c>
      <c r="K24" s="22">
        <v>1</v>
      </c>
      <c r="L24" s="73">
        <v>1</v>
      </c>
      <c r="M24" s="37">
        <f t="shared" si="7"/>
        <v>1</v>
      </c>
      <c r="N24" s="38">
        <f t="shared" si="7"/>
        <v>1</v>
      </c>
      <c r="O24" s="70">
        <f t="shared" si="6"/>
        <v>1</v>
      </c>
      <c r="P24" s="39">
        <f t="shared" si="3"/>
        <v>1.594896331738437E-3</v>
      </c>
      <c r="Q24" s="10"/>
      <c r="R24">
        <v>1</v>
      </c>
      <c r="S24" s="101">
        <f t="shared" si="5"/>
        <v>6</v>
      </c>
      <c r="T24" s="49">
        <f t="shared" si="4"/>
        <v>2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18</v>
      </c>
      <c r="F26" s="73">
        <v>24</v>
      </c>
      <c r="G26" s="93">
        <v>19</v>
      </c>
      <c r="H26" s="73">
        <v>25</v>
      </c>
      <c r="I26" s="22">
        <f t="shared" si="0"/>
        <v>-1</v>
      </c>
      <c r="J26" s="33">
        <f t="shared" si="0"/>
        <v>-1</v>
      </c>
      <c r="K26" s="93">
        <v>13</v>
      </c>
      <c r="L26" s="73">
        <v>20</v>
      </c>
      <c r="M26" s="22">
        <f t="shared" si="7"/>
        <v>5</v>
      </c>
      <c r="N26" s="34">
        <f t="shared" si="7"/>
        <v>4</v>
      </c>
      <c r="O26" s="69">
        <f t="shared" si="6"/>
        <v>0.2</v>
      </c>
      <c r="P26" s="35">
        <f t="shared" si="3"/>
        <v>1.9138755980861243E-2</v>
      </c>
      <c r="Q26" s="10"/>
      <c r="R26">
        <v>1</v>
      </c>
      <c r="S26" s="94">
        <f t="shared" si="5"/>
        <v>1</v>
      </c>
      <c r="T26" s="49">
        <f t="shared" si="4"/>
        <v>24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>
        <v>4</v>
      </c>
      <c r="G27" s="93"/>
      <c r="H27" s="73">
        <v>4</v>
      </c>
      <c r="I27" s="22">
        <f t="shared" si="0"/>
        <v>0</v>
      </c>
      <c r="J27" s="33">
        <f t="shared" si="0"/>
        <v>0</v>
      </c>
      <c r="K27" s="93"/>
      <c r="L27" s="73"/>
      <c r="M27" s="22">
        <f t="shared" si="7"/>
        <v>0</v>
      </c>
      <c r="N27" s="34">
        <f t="shared" si="7"/>
        <v>4</v>
      </c>
      <c r="O27" s="69">
        <f t="shared" si="6"/>
        <v>0</v>
      </c>
      <c r="P27" s="35">
        <f t="shared" si="3"/>
        <v>3.189792663476874E-3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1</v>
      </c>
      <c r="L28" s="73">
        <v>1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7.9744816586921851E-4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257</v>
      </c>
      <c r="F29" s="73">
        <v>304</v>
      </c>
      <c r="G29" s="93">
        <v>258</v>
      </c>
      <c r="H29" s="73">
        <v>305</v>
      </c>
      <c r="I29" s="22">
        <f t="shared" si="0"/>
        <v>-1</v>
      </c>
      <c r="J29" s="33">
        <f t="shared" si="0"/>
        <v>-1</v>
      </c>
      <c r="K29" s="93">
        <v>250</v>
      </c>
      <c r="L29" s="73">
        <v>292</v>
      </c>
      <c r="M29" s="22">
        <f t="shared" si="7"/>
        <v>7</v>
      </c>
      <c r="N29" s="34">
        <f t="shared" si="7"/>
        <v>12</v>
      </c>
      <c r="O29" s="69">
        <f t="shared" si="6"/>
        <v>4.1095890410958902E-2</v>
      </c>
      <c r="P29" s="35">
        <f t="shared" si="3"/>
        <v>0.24242424242424243</v>
      </c>
      <c r="Q29" s="10"/>
      <c r="R29">
        <v>1</v>
      </c>
      <c r="S29" s="94">
        <f t="shared" si="5"/>
        <v>1</v>
      </c>
      <c r="T29" s="49">
        <f t="shared" si="4"/>
        <v>304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7.9744816586921851E-4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19</v>
      </c>
      <c r="F35" s="73">
        <v>19</v>
      </c>
      <c r="G35" s="93">
        <v>21</v>
      </c>
      <c r="H35" s="73">
        <v>21</v>
      </c>
      <c r="I35" s="22">
        <f t="shared" si="0"/>
        <v>-2</v>
      </c>
      <c r="J35" s="33">
        <f t="shared" si="0"/>
        <v>-2</v>
      </c>
      <c r="K35" s="93">
        <v>23</v>
      </c>
      <c r="L35" s="73">
        <v>23</v>
      </c>
      <c r="M35" s="22">
        <f t="shared" ref="M35:N54" si="8">E35-K35</f>
        <v>-4</v>
      </c>
      <c r="N35" s="34">
        <f t="shared" si="8"/>
        <v>-4</v>
      </c>
      <c r="O35" s="69">
        <f t="shared" si="6"/>
        <v>-0.17391304347826086</v>
      </c>
      <c r="P35" s="35">
        <f t="shared" si="3"/>
        <v>1.5151515151515152E-2</v>
      </c>
      <c r="Q35" s="10"/>
      <c r="R35">
        <v>1</v>
      </c>
      <c r="S35" s="94">
        <f t="shared" si="5"/>
        <v>1</v>
      </c>
      <c r="T35" s="49">
        <f t="shared" si="4"/>
        <v>19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4</v>
      </c>
      <c r="H36" s="73">
        <v>4</v>
      </c>
      <c r="I36" s="22">
        <f t="shared" si="0"/>
        <v>0</v>
      </c>
      <c r="J36" s="41">
        <f t="shared" si="0"/>
        <v>0</v>
      </c>
      <c r="K36" s="93">
        <v>4</v>
      </c>
      <c r="L36" s="73">
        <v>4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3.189792663476874E-3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20</v>
      </c>
      <c r="F37" s="73">
        <v>26</v>
      </c>
      <c r="G37" s="93">
        <v>18</v>
      </c>
      <c r="H37" s="73">
        <v>24</v>
      </c>
      <c r="I37" s="22">
        <f t="shared" ref="I37:J54" si="9">E37-G37</f>
        <v>2</v>
      </c>
      <c r="J37" s="36">
        <f t="shared" si="9"/>
        <v>2</v>
      </c>
      <c r="K37" s="93">
        <v>13</v>
      </c>
      <c r="L37" s="73">
        <v>13</v>
      </c>
      <c r="M37" s="22">
        <f t="shared" si="8"/>
        <v>7</v>
      </c>
      <c r="N37" s="34">
        <f t="shared" si="8"/>
        <v>13</v>
      </c>
      <c r="O37" s="69">
        <f t="shared" si="6"/>
        <v>1</v>
      </c>
      <c r="P37" s="35">
        <f t="shared" si="3"/>
        <v>2.0733652312599681E-2</v>
      </c>
      <c r="Q37" s="10"/>
      <c r="R37" s="98">
        <v>1</v>
      </c>
      <c r="S37" s="96">
        <f t="shared" si="5"/>
        <v>4</v>
      </c>
      <c r="T37" s="49">
        <f t="shared" si="4"/>
        <v>26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7.9744816586921851E-4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>
        <v>1</v>
      </c>
      <c r="H40" s="73">
        <v>1</v>
      </c>
      <c r="I40" s="22">
        <f t="shared" si="9"/>
        <v>-1</v>
      </c>
      <c r="J40" s="36">
        <f t="shared" si="9"/>
        <v>-1</v>
      </c>
      <c r="K40" s="22">
        <v>1</v>
      </c>
      <c r="L40" s="73">
        <v>1</v>
      </c>
      <c r="M40" s="22">
        <f t="shared" si="8"/>
        <v>-1</v>
      </c>
      <c r="N40" s="34">
        <f t="shared" si="8"/>
        <v>-1</v>
      </c>
      <c r="O40" s="69">
        <f t="shared" si="6"/>
        <v>-1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105</v>
      </c>
      <c r="F41" s="72">
        <v>111</v>
      </c>
      <c r="G41" s="93">
        <v>108</v>
      </c>
      <c r="H41" s="72">
        <v>114</v>
      </c>
      <c r="I41" s="22">
        <f t="shared" si="9"/>
        <v>-3</v>
      </c>
      <c r="J41" s="36">
        <f t="shared" si="9"/>
        <v>-3</v>
      </c>
      <c r="K41" s="93">
        <v>115</v>
      </c>
      <c r="L41" s="72">
        <v>121</v>
      </c>
      <c r="M41" s="22">
        <f t="shared" si="8"/>
        <v>-10</v>
      </c>
      <c r="N41" s="34">
        <f t="shared" si="8"/>
        <v>-10</v>
      </c>
      <c r="O41" s="69">
        <f t="shared" si="6"/>
        <v>-8.2644628099173556E-2</v>
      </c>
      <c r="P41" s="35">
        <f t="shared" si="3"/>
        <v>8.8516746411483258E-2</v>
      </c>
      <c r="Q41" s="10"/>
      <c r="R41">
        <v>1</v>
      </c>
      <c r="S41" s="94">
        <f t="shared" si="5"/>
        <v>1</v>
      </c>
      <c r="T41" s="49">
        <f t="shared" si="4"/>
        <v>111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7.9744816586921851E-4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7.9744816586921851E-4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/>
      <c r="L49" s="72"/>
      <c r="M49" s="22">
        <f t="shared" si="8"/>
        <v>1</v>
      </c>
      <c r="N49" s="34">
        <f t="shared" si="8"/>
        <v>1</v>
      </c>
      <c r="O49" s="69">
        <f t="shared" si="6"/>
        <v>0</v>
      </c>
      <c r="P49" s="35">
        <f t="shared" si="3"/>
        <v>7.9744816586921851E-4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3</v>
      </c>
      <c r="F53" s="72">
        <v>3</v>
      </c>
      <c r="G53" s="21">
        <v>3</v>
      </c>
      <c r="H53" s="72">
        <v>3</v>
      </c>
      <c r="I53" s="42">
        <f t="shared" si="9"/>
        <v>0</v>
      </c>
      <c r="J53" s="40">
        <f t="shared" si="9"/>
        <v>0</v>
      </c>
      <c r="K53" s="21">
        <v>4</v>
      </c>
      <c r="L53" s="72">
        <v>9</v>
      </c>
      <c r="M53" s="21">
        <f t="shared" si="8"/>
        <v>-1</v>
      </c>
      <c r="N53" s="34">
        <f t="shared" si="8"/>
        <v>-6</v>
      </c>
      <c r="O53" s="69">
        <f t="shared" si="6"/>
        <v>-0.66666666666666663</v>
      </c>
      <c r="P53" s="35">
        <f t="shared" si="3"/>
        <v>2.3923444976076554E-3</v>
      </c>
      <c r="Q53" s="10"/>
      <c r="R53">
        <v>0</v>
      </c>
      <c r="S53" s="13">
        <f t="shared" si="5"/>
        <v>0</v>
      </c>
      <c r="T53" s="49">
        <f t="shared" si="4"/>
        <v>3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1027</v>
      </c>
      <c r="F54" s="75">
        <f>SUM(F5:F53)</f>
        <v>1254</v>
      </c>
      <c r="G54" s="43">
        <f>SUM(G5:G53)</f>
        <v>1033</v>
      </c>
      <c r="H54" s="75">
        <f>SUM(H5:H53)</f>
        <v>1263</v>
      </c>
      <c r="I54" s="44">
        <f t="shared" si="9"/>
        <v>-6</v>
      </c>
      <c r="J54" s="141">
        <f t="shared" si="9"/>
        <v>-9</v>
      </c>
      <c r="K54" s="43">
        <f>SUM(K5:K53)</f>
        <v>1055</v>
      </c>
      <c r="L54" s="75">
        <f>SUM(L5:L53)</f>
        <v>1274</v>
      </c>
      <c r="M54" s="44">
        <f t="shared" si="8"/>
        <v>-28</v>
      </c>
      <c r="N54" s="45">
        <f t="shared" si="8"/>
        <v>-20</v>
      </c>
      <c r="O54" s="71">
        <f t="shared" si="6"/>
        <v>-1.5698587127158554E-2</v>
      </c>
      <c r="P54" s="46">
        <f t="shared" si="3"/>
        <v>1</v>
      </c>
      <c r="Q54" s="14"/>
      <c r="R54" s="15">
        <f>SUM(R5:R53)</f>
        <v>33</v>
      </c>
      <c r="T54" s="88">
        <f t="shared" si="4"/>
        <v>1254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"/>
  <sheetViews>
    <sheetView view="pageBreakPreview" topLeftCell="A34" zoomScaleNormal="100" zoomScaleSheetLayoutView="100" workbookViewId="0">
      <selection activeCell="C55" sqref="C55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121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44470</v>
      </c>
      <c r="F3" s="257"/>
      <c r="G3" s="256">
        <v>44440</v>
      </c>
      <c r="H3" s="257"/>
      <c r="I3" s="250" t="s">
        <v>3</v>
      </c>
      <c r="J3" s="251"/>
      <c r="K3" s="256">
        <v>44105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114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1.5835312747426761E-3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17</v>
      </c>
      <c r="W5" s="82">
        <v>1020</v>
      </c>
      <c r="X5" s="83">
        <v>7</v>
      </c>
      <c r="Y5" s="83">
        <v>12</v>
      </c>
      <c r="Z5" s="82">
        <v>2</v>
      </c>
      <c r="AA5" s="82">
        <v>2</v>
      </c>
      <c r="AB5" s="83">
        <v>3</v>
      </c>
      <c r="AC5" s="83">
        <f>SUM(T10+T20+T37+T43)</f>
        <v>26</v>
      </c>
      <c r="AD5" s="82">
        <v>5</v>
      </c>
      <c r="AE5" s="84">
        <v>197</v>
      </c>
      <c r="AF5" s="83">
        <v>2</v>
      </c>
      <c r="AG5" s="83">
        <f>$T6+$T24</f>
        <v>5</v>
      </c>
      <c r="AH5" s="57">
        <f>V5+X5+Z5+AB5+AD5+AF5</f>
        <v>36</v>
      </c>
      <c r="AI5" s="58">
        <f>W5+Y5+AA5+AC5+AE5+AG5+1</f>
        <v>1263</v>
      </c>
      <c r="AJ5" s="85">
        <v>610</v>
      </c>
      <c r="AK5" s="80">
        <v>653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3</v>
      </c>
      <c r="H6" s="74">
        <v>3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1</v>
      </c>
      <c r="N6" s="31">
        <f t="shared" si="1"/>
        <v>1</v>
      </c>
      <c r="O6" s="68">
        <f t="shared" si="2"/>
        <v>0.5</v>
      </c>
      <c r="P6" s="32">
        <f t="shared" si="3"/>
        <v>2.3752969121140144E-3</v>
      </c>
      <c r="Q6" s="10"/>
      <c r="R6">
        <v>1</v>
      </c>
      <c r="S6" s="101">
        <f>D6</f>
        <v>6</v>
      </c>
      <c r="T6" s="49">
        <f t="shared" si="4"/>
        <v>3</v>
      </c>
      <c r="U6" s="12" t="s">
        <v>19</v>
      </c>
      <c r="V6" s="59">
        <f>V5/AH5</f>
        <v>0.47222222222222221</v>
      </c>
      <c r="W6" s="59">
        <f>W5/AI5</f>
        <v>0.80760095011876487</v>
      </c>
      <c r="X6" s="60">
        <f>X5/AH5</f>
        <v>0.19444444444444445</v>
      </c>
      <c r="Y6" s="60">
        <f>Y5/AI5</f>
        <v>9.5011876484560574E-3</v>
      </c>
      <c r="Z6" s="59">
        <f>Z5/AH5</f>
        <v>5.5555555555555552E-2</v>
      </c>
      <c r="AA6" s="59">
        <f>AA5/AI5</f>
        <v>1.5835312747426761E-3</v>
      </c>
      <c r="AB6" s="60">
        <f>AB5/AH5</f>
        <v>8.3333333333333329E-2</v>
      </c>
      <c r="AC6" s="60">
        <f>AC5/AI5</f>
        <v>2.0585906571654791E-2</v>
      </c>
      <c r="AD6" s="59">
        <f>AD5/AH5</f>
        <v>0.1388888888888889</v>
      </c>
      <c r="AE6" s="59">
        <f>AE5/AI5</f>
        <v>0.15597783056215361</v>
      </c>
      <c r="AF6" s="60">
        <f>AF5/AH5</f>
        <v>5.5555555555555552E-2</v>
      </c>
      <c r="AG6" s="60">
        <f>AG5/AI5</f>
        <v>3.95882818685669E-3</v>
      </c>
      <c r="AH6" s="61">
        <f>V6+X6+Z6+AB6+AD6+AF6</f>
        <v>1</v>
      </c>
      <c r="AI6" s="62">
        <f>W6+Y6+AA6+AC6+AE6+AG6</f>
        <v>0.99920823436262873</v>
      </c>
      <c r="AJ6" s="63">
        <f>AJ5/AI5</f>
        <v>0.48297703879651621</v>
      </c>
      <c r="AK6" s="64">
        <f>AK5/AI5</f>
        <v>0.51702296120348379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1.5835312747426761E-3</v>
      </c>
      <c r="Q7" s="10"/>
      <c r="R7">
        <v>0</v>
      </c>
      <c r="S7" s="110">
        <f>D7</f>
        <v>2</v>
      </c>
      <c r="T7" s="49">
        <f t="shared" si="4"/>
        <v>2</v>
      </c>
      <c r="AC7" t="s">
        <v>118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105</v>
      </c>
      <c r="F8" s="73">
        <v>189</v>
      </c>
      <c r="G8" s="93">
        <v>104</v>
      </c>
      <c r="H8" s="73">
        <v>187</v>
      </c>
      <c r="I8" s="22">
        <f t="shared" si="0"/>
        <v>1</v>
      </c>
      <c r="J8" s="33">
        <f t="shared" si="0"/>
        <v>2</v>
      </c>
      <c r="K8" s="93">
        <v>112</v>
      </c>
      <c r="L8" s="73">
        <v>203</v>
      </c>
      <c r="M8" s="22">
        <f t="shared" si="1"/>
        <v>-7</v>
      </c>
      <c r="N8" s="34">
        <f t="shared" si="1"/>
        <v>-14</v>
      </c>
      <c r="O8" s="69">
        <f t="shared" si="2"/>
        <v>-6.8965517241379309E-2</v>
      </c>
      <c r="P8" s="35">
        <f t="shared" si="3"/>
        <v>0.1496437054631829</v>
      </c>
      <c r="Q8" s="10"/>
      <c r="R8">
        <v>1</v>
      </c>
      <c r="S8" s="143">
        <f>D8</f>
        <v>5</v>
      </c>
      <c r="T8" s="49">
        <f t="shared" si="4"/>
        <v>189</v>
      </c>
      <c r="AC8" t="s">
        <v>116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10</v>
      </c>
      <c r="F9" s="73">
        <v>20</v>
      </c>
      <c r="G9" s="93">
        <v>10</v>
      </c>
      <c r="H9" s="73">
        <v>20</v>
      </c>
      <c r="I9" s="22">
        <f t="shared" si="0"/>
        <v>0</v>
      </c>
      <c r="J9" s="33">
        <f t="shared" si="0"/>
        <v>0</v>
      </c>
      <c r="K9" s="93">
        <v>10</v>
      </c>
      <c r="L9" s="73">
        <v>19</v>
      </c>
      <c r="M9" s="22">
        <f t="shared" si="1"/>
        <v>0</v>
      </c>
      <c r="N9" s="34">
        <f t="shared" si="1"/>
        <v>1</v>
      </c>
      <c r="O9" s="69">
        <f t="shared" si="2"/>
        <v>5.2631578947368418E-2</v>
      </c>
      <c r="P9" s="35">
        <f t="shared" si="3"/>
        <v>1.583531274742676E-2</v>
      </c>
      <c r="Q9" s="10"/>
      <c r="R9">
        <v>1</v>
      </c>
      <c r="S9" s="94">
        <f t="shared" ref="S9:S53" si="5">D9</f>
        <v>1</v>
      </c>
      <c r="T9" s="49">
        <f t="shared" si="4"/>
        <v>20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0</v>
      </c>
      <c r="O10" s="69">
        <f t="shared" si="2"/>
        <v>0</v>
      </c>
      <c r="P10" s="35">
        <f t="shared" si="3"/>
        <v>7.9176563737133805E-4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3</v>
      </c>
      <c r="G11" s="22">
        <v>1</v>
      </c>
      <c r="H11" s="73">
        <v>2</v>
      </c>
      <c r="I11" s="22">
        <f t="shared" si="0"/>
        <v>0</v>
      </c>
      <c r="J11" s="33">
        <f t="shared" si="0"/>
        <v>1</v>
      </c>
      <c r="K11" s="22">
        <v>1</v>
      </c>
      <c r="L11" s="73">
        <v>2</v>
      </c>
      <c r="M11" s="22">
        <f t="shared" si="1"/>
        <v>0</v>
      </c>
      <c r="N11" s="34">
        <f t="shared" si="1"/>
        <v>1</v>
      </c>
      <c r="O11" s="69">
        <f t="shared" si="2"/>
        <v>0.5</v>
      </c>
      <c r="P11" s="35">
        <f t="shared" si="3"/>
        <v>2.3752969121140144E-3</v>
      </c>
      <c r="Q11" s="10"/>
      <c r="R11">
        <v>1</v>
      </c>
      <c r="S11" s="94">
        <f t="shared" si="5"/>
        <v>1</v>
      </c>
      <c r="T11" s="49">
        <f t="shared" si="4"/>
        <v>3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170</v>
      </c>
      <c r="F12" s="73">
        <v>214</v>
      </c>
      <c r="G12" s="93">
        <v>172</v>
      </c>
      <c r="H12" s="73">
        <v>216</v>
      </c>
      <c r="I12" s="22">
        <f t="shared" si="0"/>
        <v>-2</v>
      </c>
      <c r="J12" s="33">
        <f t="shared" si="0"/>
        <v>-2</v>
      </c>
      <c r="K12" s="93">
        <v>180</v>
      </c>
      <c r="L12" s="73">
        <v>227</v>
      </c>
      <c r="M12" s="22">
        <f t="shared" si="1"/>
        <v>-10</v>
      </c>
      <c r="N12" s="34">
        <f t="shared" si="1"/>
        <v>-13</v>
      </c>
      <c r="O12" s="69">
        <f t="shared" si="2"/>
        <v>-5.7268722466960353E-2</v>
      </c>
      <c r="P12" s="35">
        <f t="shared" si="3"/>
        <v>0.16943784639746634</v>
      </c>
      <c r="Q12" s="10"/>
      <c r="R12">
        <v>1</v>
      </c>
      <c r="S12" s="94">
        <f t="shared" si="5"/>
        <v>1</v>
      </c>
      <c r="T12" s="49">
        <f t="shared" si="4"/>
        <v>214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129</v>
      </c>
      <c r="F13" s="73">
        <v>132</v>
      </c>
      <c r="G13" s="93">
        <v>128</v>
      </c>
      <c r="H13" s="73">
        <v>131</v>
      </c>
      <c r="I13" s="22">
        <f t="shared" si="0"/>
        <v>1</v>
      </c>
      <c r="J13" s="33">
        <f t="shared" si="0"/>
        <v>1</v>
      </c>
      <c r="K13" s="93">
        <v>138</v>
      </c>
      <c r="L13" s="73">
        <v>138</v>
      </c>
      <c r="M13" s="22">
        <f t="shared" si="1"/>
        <v>-9</v>
      </c>
      <c r="N13" s="34">
        <f t="shared" si="1"/>
        <v>-6</v>
      </c>
      <c r="O13" s="69">
        <f>IF(ISERROR(N13/L13),0,N13/L13)</f>
        <v>-4.3478260869565216E-2</v>
      </c>
      <c r="P13" s="35">
        <f t="shared" si="3"/>
        <v>0.10451306413301663</v>
      </c>
      <c r="Q13" s="10"/>
      <c r="R13">
        <v>1</v>
      </c>
      <c r="S13" s="94">
        <f t="shared" si="5"/>
        <v>1</v>
      </c>
      <c r="T13" s="49">
        <f t="shared" si="4"/>
        <v>132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1</v>
      </c>
      <c r="P14" s="35">
        <f t="shared" si="3"/>
        <v>1.5835312747426761E-3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7.9176563737133805E-4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7</v>
      </c>
      <c r="F17" s="73">
        <v>8</v>
      </c>
      <c r="G17" s="93">
        <v>7</v>
      </c>
      <c r="H17" s="73">
        <v>8</v>
      </c>
      <c r="I17" s="22">
        <f t="shared" si="0"/>
        <v>0</v>
      </c>
      <c r="J17" s="33">
        <f t="shared" si="0"/>
        <v>0</v>
      </c>
      <c r="K17" s="93">
        <v>4</v>
      </c>
      <c r="L17" s="73">
        <v>4</v>
      </c>
      <c r="M17" s="22">
        <f t="shared" si="1"/>
        <v>3</v>
      </c>
      <c r="N17" s="34">
        <f t="shared" si="1"/>
        <v>4</v>
      </c>
      <c r="O17" s="69">
        <f t="shared" si="6"/>
        <v>1</v>
      </c>
      <c r="P17" s="35">
        <f t="shared" si="3"/>
        <v>6.3341250989707044E-3</v>
      </c>
      <c r="Q17" s="10"/>
      <c r="R17">
        <v>1</v>
      </c>
      <c r="S17" s="94">
        <f t="shared" si="5"/>
        <v>1</v>
      </c>
      <c r="T17" s="49">
        <f t="shared" si="4"/>
        <v>8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32</v>
      </c>
      <c r="F18" s="73">
        <v>32</v>
      </c>
      <c r="G18" s="93">
        <v>35</v>
      </c>
      <c r="H18" s="73">
        <v>35</v>
      </c>
      <c r="I18" s="22">
        <f t="shared" si="0"/>
        <v>-3</v>
      </c>
      <c r="J18" s="33">
        <f t="shared" si="0"/>
        <v>-3</v>
      </c>
      <c r="K18" s="93">
        <v>42</v>
      </c>
      <c r="L18" s="73">
        <v>42</v>
      </c>
      <c r="M18" s="22">
        <f t="shared" si="1"/>
        <v>-10</v>
      </c>
      <c r="N18" s="34">
        <f t="shared" si="1"/>
        <v>-10</v>
      </c>
      <c r="O18" s="69">
        <f t="shared" si="6"/>
        <v>-0.23809523809523808</v>
      </c>
      <c r="P18" s="35">
        <f t="shared" si="3"/>
        <v>2.5336500395882817E-2</v>
      </c>
      <c r="Q18" s="10"/>
      <c r="R18">
        <v>1</v>
      </c>
      <c r="S18" s="94">
        <f t="shared" si="5"/>
        <v>1</v>
      </c>
      <c r="T18" s="49">
        <f t="shared" si="4"/>
        <v>32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7.9176563737133805E-4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>
        <v>1</v>
      </c>
      <c r="L20" s="109">
        <v>1</v>
      </c>
      <c r="M20" s="93">
        <v>0</v>
      </c>
      <c r="N20" s="106">
        <v>0</v>
      </c>
      <c r="O20" s="107">
        <f t="shared" si="6"/>
        <v>0</v>
      </c>
      <c r="P20" s="108">
        <f t="shared" si="3"/>
        <v>7.9176563737133805E-4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118</v>
      </c>
      <c r="F21" s="73">
        <v>129</v>
      </c>
      <c r="G21" s="93">
        <v>118</v>
      </c>
      <c r="H21" s="73">
        <v>129</v>
      </c>
      <c r="I21" s="22">
        <f t="shared" si="0"/>
        <v>0</v>
      </c>
      <c r="J21" s="33">
        <f t="shared" si="0"/>
        <v>0</v>
      </c>
      <c r="K21" s="93">
        <v>120</v>
      </c>
      <c r="L21" s="73">
        <v>129</v>
      </c>
      <c r="M21" s="22">
        <f t="shared" ref="M21:N33" si="7">E21-K21</f>
        <v>-2</v>
      </c>
      <c r="N21" s="34">
        <f t="shared" si="7"/>
        <v>0</v>
      </c>
      <c r="O21" s="69">
        <f t="shared" si="6"/>
        <v>0</v>
      </c>
      <c r="P21" s="35">
        <f t="shared" si="3"/>
        <v>0.10213776722090261</v>
      </c>
      <c r="Q21" s="10"/>
      <c r="R21">
        <v>1</v>
      </c>
      <c r="S21" s="94">
        <f t="shared" si="5"/>
        <v>1</v>
      </c>
      <c r="T21" s="49">
        <f t="shared" si="4"/>
        <v>129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4.7505938242280287E-3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3</v>
      </c>
      <c r="F23" s="73">
        <v>8</v>
      </c>
      <c r="G23" s="93">
        <v>2</v>
      </c>
      <c r="H23" s="73">
        <v>5</v>
      </c>
      <c r="I23" s="37">
        <f t="shared" si="0"/>
        <v>1</v>
      </c>
      <c r="J23" s="33">
        <f t="shared" si="0"/>
        <v>3</v>
      </c>
      <c r="K23" s="93">
        <v>1</v>
      </c>
      <c r="L23" s="73">
        <v>4</v>
      </c>
      <c r="M23" s="37">
        <f t="shared" si="7"/>
        <v>2</v>
      </c>
      <c r="N23" s="38">
        <f t="shared" si="7"/>
        <v>4</v>
      </c>
      <c r="O23" s="70">
        <f t="shared" si="6"/>
        <v>1</v>
      </c>
      <c r="P23" s="39">
        <f t="shared" si="3"/>
        <v>6.3341250989707044E-3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2</v>
      </c>
      <c r="F24" s="73">
        <v>2</v>
      </c>
      <c r="G24" s="22">
        <v>2</v>
      </c>
      <c r="H24" s="73">
        <v>2</v>
      </c>
      <c r="I24" s="37">
        <f t="shared" si="0"/>
        <v>0</v>
      </c>
      <c r="J24" s="40">
        <f t="shared" si="0"/>
        <v>0</v>
      </c>
      <c r="K24" s="22">
        <v>1</v>
      </c>
      <c r="L24" s="73">
        <v>1</v>
      </c>
      <c r="M24" s="37">
        <f t="shared" si="7"/>
        <v>1</v>
      </c>
      <c r="N24" s="38">
        <f t="shared" si="7"/>
        <v>1</v>
      </c>
      <c r="O24" s="70">
        <f t="shared" si="6"/>
        <v>1</v>
      </c>
      <c r="P24" s="39">
        <f t="shared" si="3"/>
        <v>1.5835312747426761E-3</v>
      </c>
      <c r="Q24" s="10"/>
      <c r="R24">
        <v>1</v>
      </c>
      <c r="S24" s="101">
        <f t="shared" si="5"/>
        <v>6</v>
      </c>
      <c r="T24" s="49">
        <f t="shared" si="4"/>
        <v>2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19</v>
      </c>
      <c r="F26" s="73">
        <v>25</v>
      </c>
      <c r="G26" s="93">
        <v>18</v>
      </c>
      <c r="H26" s="73">
        <v>24</v>
      </c>
      <c r="I26" s="22">
        <f t="shared" si="0"/>
        <v>1</v>
      </c>
      <c r="J26" s="33">
        <f t="shared" si="0"/>
        <v>1</v>
      </c>
      <c r="K26" s="93">
        <v>14</v>
      </c>
      <c r="L26" s="73">
        <v>21</v>
      </c>
      <c r="M26" s="22">
        <f t="shared" si="7"/>
        <v>5</v>
      </c>
      <c r="N26" s="34">
        <f t="shared" si="7"/>
        <v>4</v>
      </c>
      <c r="O26" s="69">
        <f t="shared" si="6"/>
        <v>0.19047619047619047</v>
      </c>
      <c r="P26" s="35">
        <f t="shared" si="3"/>
        <v>1.9794140934283451E-2</v>
      </c>
      <c r="Q26" s="10"/>
      <c r="R26">
        <v>1</v>
      </c>
      <c r="S26" s="94">
        <f t="shared" si="5"/>
        <v>1</v>
      </c>
      <c r="T26" s="49">
        <f t="shared" si="4"/>
        <v>25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145"/>
      <c r="F27" s="73">
        <v>4</v>
      </c>
      <c r="G27" s="93"/>
      <c r="H27" s="73">
        <v>4</v>
      </c>
      <c r="I27" s="22">
        <f t="shared" si="0"/>
        <v>0</v>
      </c>
      <c r="J27" s="33">
        <f t="shared" si="0"/>
        <v>0</v>
      </c>
      <c r="K27" s="93"/>
      <c r="L27" s="73"/>
      <c r="M27" s="22">
        <f t="shared" si="7"/>
        <v>0</v>
      </c>
      <c r="N27" s="34">
        <f t="shared" si="7"/>
        <v>4</v>
      </c>
      <c r="O27" s="69">
        <f t="shared" si="6"/>
        <v>0</v>
      </c>
      <c r="P27" s="35">
        <f t="shared" si="3"/>
        <v>3.1670625494853522E-3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1</v>
      </c>
      <c r="L28" s="73">
        <v>1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7.9176563737133805E-4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258</v>
      </c>
      <c r="F29" s="73">
        <v>305</v>
      </c>
      <c r="G29" s="93">
        <v>257</v>
      </c>
      <c r="H29" s="73">
        <v>304</v>
      </c>
      <c r="I29" s="22">
        <f t="shared" si="0"/>
        <v>1</v>
      </c>
      <c r="J29" s="33">
        <f t="shared" si="0"/>
        <v>1</v>
      </c>
      <c r="K29" s="93">
        <v>250</v>
      </c>
      <c r="L29" s="73">
        <v>292</v>
      </c>
      <c r="M29" s="22">
        <f t="shared" si="7"/>
        <v>8</v>
      </c>
      <c r="N29" s="34">
        <f t="shared" si="7"/>
        <v>13</v>
      </c>
      <c r="O29" s="69">
        <f t="shared" si="6"/>
        <v>4.4520547945205477E-2</v>
      </c>
      <c r="P29" s="35">
        <f t="shared" si="3"/>
        <v>0.24148851939825811</v>
      </c>
      <c r="Q29" s="10"/>
      <c r="R29">
        <v>1</v>
      </c>
      <c r="S29" s="94">
        <f t="shared" si="5"/>
        <v>1</v>
      </c>
      <c r="T29" s="49">
        <f t="shared" si="4"/>
        <v>305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7.9176563737133805E-4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21</v>
      </c>
      <c r="H35" s="73">
        <v>21</v>
      </c>
      <c r="I35" s="22">
        <f t="shared" si="0"/>
        <v>0</v>
      </c>
      <c r="J35" s="33">
        <f t="shared" si="0"/>
        <v>0</v>
      </c>
      <c r="K35" s="93">
        <v>21</v>
      </c>
      <c r="L35" s="73">
        <v>21</v>
      </c>
      <c r="M35" s="22">
        <f t="shared" ref="M35:N54" si="8">E35-K35</f>
        <v>0</v>
      </c>
      <c r="N35" s="34">
        <f t="shared" si="8"/>
        <v>0</v>
      </c>
      <c r="O35" s="69">
        <f t="shared" si="6"/>
        <v>0</v>
      </c>
      <c r="P35" s="35">
        <f t="shared" si="3"/>
        <v>1.66270783847981E-2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5</v>
      </c>
      <c r="H36" s="73">
        <v>5</v>
      </c>
      <c r="I36" s="22">
        <f t="shared" si="0"/>
        <v>-1</v>
      </c>
      <c r="J36" s="41">
        <f t="shared" si="0"/>
        <v>-1</v>
      </c>
      <c r="K36" s="93">
        <v>4</v>
      </c>
      <c r="L36" s="73">
        <v>4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3.1670625494853522E-3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18</v>
      </c>
      <c r="F37" s="73">
        <v>24</v>
      </c>
      <c r="G37" s="93">
        <v>18</v>
      </c>
      <c r="H37" s="73">
        <v>24</v>
      </c>
      <c r="I37" s="22">
        <f t="shared" ref="I37:J54" si="9">E37-G37</f>
        <v>0</v>
      </c>
      <c r="J37" s="36">
        <f t="shared" si="9"/>
        <v>0</v>
      </c>
      <c r="K37" s="93">
        <v>13</v>
      </c>
      <c r="L37" s="73">
        <v>13</v>
      </c>
      <c r="M37" s="22">
        <f t="shared" si="8"/>
        <v>5</v>
      </c>
      <c r="N37" s="34">
        <f t="shared" si="8"/>
        <v>11</v>
      </c>
      <c r="O37" s="69">
        <f t="shared" si="6"/>
        <v>0.84615384615384615</v>
      </c>
      <c r="P37" s="35">
        <f t="shared" si="3"/>
        <v>1.9002375296912115E-2</v>
      </c>
      <c r="Q37" s="10"/>
      <c r="R37" s="98">
        <v>1</v>
      </c>
      <c r="S37" s="96">
        <f t="shared" si="5"/>
        <v>4</v>
      </c>
      <c r="T37" s="49">
        <f t="shared" si="4"/>
        <v>24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/>
      <c r="L38" s="73"/>
      <c r="M38" s="22">
        <f t="shared" si="8"/>
        <v>1</v>
      </c>
      <c r="N38" s="34">
        <f t="shared" si="8"/>
        <v>1</v>
      </c>
      <c r="O38" s="69">
        <f t="shared" si="6"/>
        <v>0</v>
      </c>
      <c r="P38" s="35">
        <f t="shared" si="3"/>
        <v>7.9176563737133805E-4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>
        <v>1</v>
      </c>
      <c r="F40" s="73">
        <v>1</v>
      </c>
      <c r="G40" s="22"/>
      <c r="H40" s="73"/>
      <c r="I40" s="22">
        <f t="shared" si="9"/>
        <v>1</v>
      </c>
      <c r="J40" s="36">
        <f t="shared" si="9"/>
        <v>1</v>
      </c>
      <c r="K40" s="22">
        <v>1</v>
      </c>
      <c r="L40" s="73">
        <v>1</v>
      </c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7.9176563737133805E-4</v>
      </c>
      <c r="Q40" s="10"/>
      <c r="R40">
        <v>0</v>
      </c>
      <c r="S40" s="100">
        <f t="shared" si="5"/>
        <v>1</v>
      </c>
      <c r="T40" s="49">
        <f t="shared" si="4"/>
        <v>1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108</v>
      </c>
      <c r="F41" s="72">
        <v>114</v>
      </c>
      <c r="G41" s="93">
        <v>112</v>
      </c>
      <c r="H41" s="72">
        <v>118</v>
      </c>
      <c r="I41" s="22">
        <f t="shared" si="9"/>
        <v>-4</v>
      </c>
      <c r="J41" s="36">
        <f t="shared" si="9"/>
        <v>-4</v>
      </c>
      <c r="K41" s="93">
        <v>120</v>
      </c>
      <c r="L41" s="72">
        <v>126</v>
      </c>
      <c r="M41" s="22">
        <f t="shared" si="8"/>
        <v>-12</v>
      </c>
      <c r="N41" s="34">
        <f t="shared" si="8"/>
        <v>-12</v>
      </c>
      <c r="O41" s="69">
        <f t="shared" si="6"/>
        <v>-9.5238095238095233E-2</v>
      </c>
      <c r="P41" s="35">
        <f t="shared" si="3"/>
        <v>9.0261282660332537E-2</v>
      </c>
      <c r="Q41" s="10"/>
      <c r="R41">
        <v>1</v>
      </c>
      <c r="S41" s="94">
        <f t="shared" si="5"/>
        <v>1</v>
      </c>
      <c r="T41" s="49">
        <f t="shared" si="4"/>
        <v>114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7.9176563737133805E-4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7.9176563737133805E-4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/>
      <c r="H49" s="72"/>
      <c r="I49" s="77">
        <f t="shared" si="9"/>
        <v>1</v>
      </c>
      <c r="J49" s="33">
        <f t="shared" si="9"/>
        <v>1</v>
      </c>
      <c r="K49" s="22"/>
      <c r="L49" s="72"/>
      <c r="M49" s="22">
        <f t="shared" si="8"/>
        <v>1</v>
      </c>
      <c r="N49" s="34">
        <f t="shared" si="8"/>
        <v>1</v>
      </c>
      <c r="O49" s="69">
        <f t="shared" si="6"/>
        <v>0</v>
      </c>
      <c r="P49" s="35">
        <f t="shared" si="3"/>
        <v>7.9176563737133805E-4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3</v>
      </c>
      <c r="F53" s="72">
        <v>3</v>
      </c>
      <c r="G53" s="21">
        <v>3</v>
      </c>
      <c r="H53" s="72">
        <v>4</v>
      </c>
      <c r="I53" s="42">
        <f t="shared" si="9"/>
        <v>0</v>
      </c>
      <c r="J53" s="40">
        <f t="shared" si="9"/>
        <v>-1</v>
      </c>
      <c r="K53" s="21">
        <v>5</v>
      </c>
      <c r="L53" s="72">
        <v>9</v>
      </c>
      <c r="M53" s="21">
        <f t="shared" si="8"/>
        <v>-2</v>
      </c>
      <c r="N53" s="34">
        <f t="shared" si="8"/>
        <v>-6</v>
      </c>
      <c r="O53" s="69">
        <f t="shared" si="6"/>
        <v>-0.66666666666666663</v>
      </c>
      <c r="P53" s="35">
        <f t="shared" si="3"/>
        <v>2.3752969121140144E-3</v>
      </c>
      <c r="Q53" s="10"/>
      <c r="R53">
        <v>0</v>
      </c>
      <c r="S53" s="13">
        <f t="shared" si="5"/>
        <v>0</v>
      </c>
      <c r="T53" s="49">
        <f t="shared" si="4"/>
        <v>3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1033</v>
      </c>
      <c r="F54" s="75">
        <f>SUM(F5:F53)</f>
        <v>1263</v>
      </c>
      <c r="G54" s="43">
        <f>SUM(G5:G53)</f>
        <v>1036</v>
      </c>
      <c r="H54" s="75">
        <f>SUM(H5:H53)</f>
        <v>1263</v>
      </c>
      <c r="I54" s="44">
        <f t="shared" si="9"/>
        <v>-3</v>
      </c>
      <c r="J54" s="141">
        <f t="shared" si="9"/>
        <v>0</v>
      </c>
      <c r="K54" s="43">
        <f>SUM(K5:K53)</f>
        <v>1057</v>
      </c>
      <c r="L54" s="75">
        <f>SUM(L5:L53)</f>
        <v>1277</v>
      </c>
      <c r="M54" s="44">
        <f t="shared" si="8"/>
        <v>-24</v>
      </c>
      <c r="N54" s="45">
        <f t="shared" si="8"/>
        <v>-14</v>
      </c>
      <c r="O54" s="71">
        <f t="shared" si="6"/>
        <v>-1.0963194988253719E-2</v>
      </c>
      <c r="P54" s="46">
        <f t="shared" si="3"/>
        <v>1</v>
      </c>
      <c r="Q54" s="14"/>
      <c r="R54" s="15">
        <f>SUM(R5:R53)</f>
        <v>33</v>
      </c>
      <c r="T54" s="88">
        <f t="shared" si="4"/>
        <v>1263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"/>
  <sheetViews>
    <sheetView zoomScaleNormal="100" zoomScaleSheetLayoutView="100" workbookViewId="0">
      <selection activeCell="J64" sqref="J64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120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44440</v>
      </c>
      <c r="F3" s="257"/>
      <c r="G3" s="256">
        <v>44409</v>
      </c>
      <c r="H3" s="257"/>
      <c r="I3" s="250" t="s">
        <v>3</v>
      </c>
      <c r="J3" s="251"/>
      <c r="K3" s="256">
        <v>44075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114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1.5835312747426761E-3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16</v>
      </c>
      <c r="W5" s="82">
        <v>1021</v>
      </c>
      <c r="X5" s="83">
        <v>7</v>
      </c>
      <c r="Y5" s="83">
        <v>13</v>
      </c>
      <c r="Z5" s="82">
        <v>1</v>
      </c>
      <c r="AA5" s="82">
        <v>1</v>
      </c>
      <c r="AB5" s="83">
        <v>3</v>
      </c>
      <c r="AC5" s="83">
        <f>SUM(T10+T20+T37+T43)</f>
        <v>26</v>
      </c>
      <c r="AD5" s="82">
        <v>5</v>
      </c>
      <c r="AE5" s="84">
        <f>SUM(T5+T8+T27+T28+T38+T39+T46)</f>
        <v>195</v>
      </c>
      <c r="AF5" s="83">
        <v>2</v>
      </c>
      <c r="AG5" s="83">
        <f>$T6+$T24</f>
        <v>5</v>
      </c>
      <c r="AH5" s="57">
        <f>V5+X5+Z5+AB5+AD5+AF5</f>
        <v>34</v>
      </c>
      <c r="AI5" s="58">
        <f>W5+Y5+AA5+AC5+AE5+AG5+2</f>
        <v>1263</v>
      </c>
      <c r="AJ5" s="85">
        <v>608</v>
      </c>
      <c r="AK5" s="80">
        <v>655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3</v>
      </c>
      <c r="H6" s="74">
        <v>3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1</v>
      </c>
      <c r="N6" s="31">
        <f t="shared" si="1"/>
        <v>1</v>
      </c>
      <c r="O6" s="68">
        <f t="shared" si="2"/>
        <v>0.5</v>
      </c>
      <c r="P6" s="32">
        <f t="shared" si="3"/>
        <v>2.3752969121140144E-3</v>
      </c>
      <c r="Q6" s="10"/>
      <c r="R6">
        <v>1</v>
      </c>
      <c r="S6" s="101">
        <f>D6</f>
        <v>6</v>
      </c>
      <c r="T6" s="49">
        <f t="shared" si="4"/>
        <v>3</v>
      </c>
      <c r="U6" s="12" t="s">
        <v>19</v>
      </c>
      <c r="V6" s="59">
        <f>V5/AH5</f>
        <v>0.47058823529411764</v>
      </c>
      <c r="W6" s="59">
        <f>W5/AI5</f>
        <v>0.80839271575613614</v>
      </c>
      <c r="X6" s="60">
        <f>X5/AH5</f>
        <v>0.20588235294117646</v>
      </c>
      <c r="Y6" s="60">
        <f>Y5/AI5</f>
        <v>1.0292953285827395E-2</v>
      </c>
      <c r="Z6" s="59">
        <f>Z5/AH5</f>
        <v>2.9411764705882353E-2</v>
      </c>
      <c r="AA6" s="59">
        <f>AA5/AI5</f>
        <v>7.9176563737133805E-4</v>
      </c>
      <c r="AB6" s="60">
        <f>AB5/AH5</f>
        <v>8.8235294117647065E-2</v>
      </c>
      <c r="AC6" s="60">
        <f>AC5/AI5</f>
        <v>2.0585906571654791E-2</v>
      </c>
      <c r="AD6" s="59">
        <f>AD5/AH5</f>
        <v>0.14705882352941177</v>
      </c>
      <c r="AE6" s="59">
        <f>AE5/AI5</f>
        <v>0.15439429928741091</v>
      </c>
      <c r="AF6" s="60">
        <f>AF5/AH5</f>
        <v>5.8823529411764705E-2</v>
      </c>
      <c r="AG6" s="60">
        <f>AG5/AI5</f>
        <v>3.95882818685669E-3</v>
      </c>
      <c r="AH6" s="61">
        <f>V6+X6+Z6+AB6+AD6+AF6</f>
        <v>1</v>
      </c>
      <c r="AI6" s="62">
        <f>W6+Y6+AA6+AC6+AE6+AG6</f>
        <v>0.99841646872525724</v>
      </c>
      <c r="AJ6" s="63">
        <f>AJ5/AI5</f>
        <v>0.48139350752177357</v>
      </c>
      <c r="AK6" s="64">
        <f>AK5/AI5</f>
        <v>0.51860649247822643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1.5835312747426761E-3</v>
      </c>
      <c r="Q7" s="10"/>
      <c r="R7">
        <v>0</v>
      </c>
      <c r="S7" s="110">
        <f>D7</f>
        <v>2</v>
      </c>
      <c r="T7" s="49">
        <f t="shared" si="4"/>
        <v>2</v>
      </c>
      <c r="AC7" t="s">
        <v>118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104</v>
      </c>
      <c r="F8" s="73">
        <v>187</v>
      </c>
      <c r="G8" s="93">
        <v>102</v>
      </c>
      <c r="H8" s="73">
        <v>188</v>
      </c>
      <c r="I8" s="22">
        <f t="shared" si="0"/>
        <v>2</v>
      </c>
      <c r="J8" s="33">
        <f t="shared" si="0"/>
        <v>-1</v>
      </c>
      <c r="K8" s="93">
        <v>111</v>
      </c>
      <c r="L8" s="73">
        <v>201</v>
      </c>
      <c r="M8" s="22">
        <f t="shared" si="1"/>
        <v>-7</v>
      </c>
      <c r="N8" s="34">
        <f t="shared" si="1"/>
        <v>-14</v>
      </c>
      <c r="O8" s="69">
        <f t="shared" si="2"/>
        <v>-6.965174129353234E-2</v>
      </c>
      <c r="P8" s="35">
        <f t="shared" si="3"/>
        <v>0.14806017418844022</v>
      </c>
      <c r="Q8" s="10"/>
      <c r="R8">
        <v>1</v>
      </c>
      <c r="S8" s="143">
        <f>D8</f>
        <v>5</v>
      </c>
      <c r="T8" s="49">
        <f t="shared" si="4"/>
        <v>187</v>
      </c>
      <c r="AC8" t="s">
        <v>116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10</v>
      </c>
      <c r="F9" s="73">
        <v>20</v>
      </c>
      <c r="G9" s="93">
        <v>11</v>
      </c>
      <c r="H9" s="73">
        <v>21</v>
      </c>
      <c r="I9" s="22">
        <f t="shared" si="0"/>
        <v>-1</v>
      </c>
      <c r="J9" s="33">
        <f t="shared" si="0"/>
        <v>-1</v>
      </c>
      <c r="K9" s="93">
        <v>10</v>
      </c>
      <c r="L9" s="73">
        <v>19</v>
      </c>
      <c r="M9" s="22">
        <f t="shared" si="1"/>
        <v>0</v>
      </c>
      <c r="N9" s="34">
        <f t="shared" si="1"/>
        <v>1</v>
      </c>
      <c r="O9" s="69">
        <f t="shared" si="2"/>
        <v>5.2631578947368418E-2</v>
      </c>
      <c r="P9" s="35">
        <f t="shared" si="3"/>
        <v>1.583531274742676E-2</v>
      </c>
      <c r="Q9" s="10"/>
      <c r="R9">
        <v>1</v>
      </c>
      <c r="S9" s="94">
        <f t="shared" ref="S9:S53" si="5">D9</f>
        <v>1</v>
      </c>
      <c r="T9" s="49">
        <f t="shared" si="4"/>
        <v>20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0</v>
      </c>
      <c r="O10" s="69">
        <f t="shared" si="2"/>
        <v>0</v>
      </c>
      <c r="P10" s="35">
        <f t="shared" si="3"/>
        <v>7.9176563737133805E-4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1.5835312747426761E-3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172</v>
      </c>
      <c r="F12" s="73">
        <v>216</v>
      </c>
      <c r="G12" s="93">
        <v>180</v>
      </c>
      <c r="H12" s="73">
        <v>224</v>
      </c>
      <c r="I12" s="22">
        <f t="shared" si="0"/>
        <v>-8</v>
      </c>
      <c r="J12" s="33">
        <f t="shared" si="0"/>
        <v>-8</v>
      </c>
      <c r="K12" s="93">
        <v>179</v>
      </c>
      <c r="L12" s="73">
        <v>224</v>
      </c>
      <c r="M12" s="22">
        <f t="shared" si="1"/>
        <v>-7</v>
      </c>
      <c r="N12" s="34">
        <f t="shared" si="1"/>
        <v>-8</v>
      </c>
      <c r="O12" s="69">
        <f t="shared" si="2"/>
        <v>-3.5714285714285712E-2</v>
      </c>
      <c r="P12" s="35">
        <f t="shared" si="3"/>
        <v>0.17102137767220901</v>
      </c>
      <c r="Q12" s="10"/>
      <c r="R12">
        <v>1</v>
      </c>
      <c r="S12" s="94">
        <f t="shared" si="5"/>
        <v>1</v>
      </c>
      <c r="T12" s="49">
        <f t="shared" si="4"/>
        <v>216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128</v>
      </c>
      <c r="F13" s="73">
        <v>131</v>
      </c>
      <c r="G13" s="93">
        <v>128</v>
      </c>
      <c r="H13" s="73">
        <v>131</v>
      </c>
      <c r="I13" s="22">
        <f t="shared" si="0"/>
        <v>0</v>
      </c>
      <c r="J13" s="33">
        <f t="shared" si="0"/>
        <v>0</v>
      </c>
      <c r="K13" s="93">
        <v>139</v>
      </c>
      <c r="L13" s="73">
        <v>139</v>
      </c>
      <c r="M13" s="22">
        <f t="shared" si="1"/>
        <v>-11</v>
      </c>
      <c r="N13" s="34">
        <f t="shared" si="1"/>
        <v>-8</v>
      </c>
      <c r="O13" s="69">
        <f>IF(ISERROR(N13/L13),0,N13/L13)</f>
        <v>-5.7553956834532377E-2</v>
      </c>
      <c r="P13" s="35">
        <f t="shared" si="3"/>
        <v>0.10372129849564529</v>
      </c>
      <c r="Q13" s="10"/>
      <c r="R13">
        <v>1</v>
      </c>
      <c r="S13" s="94">
        <f t="shared" si="5"/>
        <v>1</v>
      </c>
      <c r="T13" s="49">
        <f t="shared" si="4"/>
        <v>131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1</v>
      </c>
      <c r="P14" s="35">
        <f t="shared" si="3"/>
        <v>1.5835312747426761E-3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7.9176563737133805E-4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7</v>
      </c>
      <c r="F17" s="73">
        <v>8</v>
      </c>
      <c r="G17" s="93">
        <v>6</v>
      </c>
      <c r="H17" s="73">
        <v>7</v>
      </c>
      <c r="I17" s="22">
        <f t="shared" si="0"/>
        <v>1</v>
      </c>
      <c r="J17" s="33">
        <f t="shared" si="0"/>
        <v>1</v>
      </c>
      <c r="K17" s="93">
        <v>4</v>
      </c>
      <c r="L17" s="73">
        <v>4</v>
      </c>
      <c r="M17" s="22">
        <f t="shared" si="1"/>
        <v>3</v>
      </c>
      <c r="N17" s="34">
        <f t="shared" si="1"/>
        <v>4</v>
      </c>
      <c r="O17" s="69">
        <f t="shared" si="6"/>
        <v>1</v>
      </c>
      <c r="P17" s="35">
        <f t="shared" si="3"/>
        <v>6.3341250989707044E-3</v>
      </c>
      <c r="Q17" s="10"/>
      <c r="R17">
        <v>1</v>
      </c>
      <c r="S17" s="94">
        <f t="shared" si="5"/>
        <v>1</v>
      </c>
      <c r="T17" s="49">
        <f t="shared" si="4"/>
        <v>8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35</v>
      </c>
      <c r="F18" s="73">
        <v>35</v>
      </c>
      <c r="G18" s="93">
        <v>34</v>
      </c>
      <c r="H18" s="73">
        <v>34</v>
      </c>
      <c r="I18" s="22">
        <f t="shared" si="0"/>
        <v>1</v>
      </c>
      <c r="J18" s="33">
        <f t="shared" si="0"/>
        <v>1</v>
      </c>
      <c r="K18" s="93">
        <v>42</v>
      </c>
      <c r="L18" s="73">
        <v>42</v>
      </c>
      <c r="M18" s="22">
        <f t="shared" si="1"/>
        <v>-7</v>
      </c>
      <c r="N18" s="34">
        <f t="shared" si="1"/>
        <v>-7</v>
      </c>
      <c r="O18" s="69">
        <f t="shared" si="6"/>
        <v>-0.16666666666666666</v>
      </c>
      <c r="P18" s="35">
        <f t="shared" si="3"/>
        <v>2.7711797307996833E-2</v>
      </c>
      <c r="Q18" s="10"/>
      <c r="R18">
        <v>1</v>
      </c>
      <c r="S18" s="94">
        <f t="shared" si="5"/>
        <v>1</v>
      </c>
      <c r="T18" s="49">
        <f t="shared" si="4"/>
        <v>35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7.9176563737133805E-4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>
        <v>1</v>
      </c>
      <c r="L20" s="109">
        <v>1</v>
      </c>
      <c r="M20" s="93">
        <v>0</v>
      </c>
      <c r="N20" s="106">
        <v>0</v>
      </c>
      <c r="O20" s="107">
        <f t="shared" si="6"/>
        <v>0</v>
      </c>
      <c r="P20" s="108">
        <f t="shared" si="3"/>
        <v>7.9176563737133805E-4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118</v>
      </c>
      <c r="F21" s="73">
        <v>129</v>
      </c>
      <c r="G21" s="93">
        <v>118</v>
      </c>
      <c r="H21" s="73">
        <v>129</v>
      </c>
      <c r="I21" s="22">
        <f t="shared" si="0"/>
        <v>0</v>
      </c>
      <c r="J21" s="33">
        <f t="shared" si="0"/>
        <v>0</v>
      </c>
      <c r="K21" s="93">
        <v>121</v>
      </c>
      <c r="L21" s="73">
        <v>130</v>
      </c>
      <c r="M21" s="22">
        <f t="shared" ref="M21:N33" si="7">E21-K21</f>
        <v>-3</v>
      </c>
      <c r="N21" s="34">
        <f t="shared" si="7"/>
        <v>-1</v>
      </c>
      <c r="O21" s="69">
        <f t="shared" si="6"/>
        <v>-7.6923076923076927E-3</v>
      </c>
      <c r="P21" s="35">
        <f t="shared" si="3"/>
        <v>0.10213776722090261</v>
      </c>
      <c r="Q21" s="10"/>
      <c r="R21">
        <v>1</v>
      </c>
      <c r="S21" s="94">
        <f t="shared" si="5"/>
        <v>1</v>
      </c>
      <c r="T21" s="49">
        <f t="shared" si="4"/>
        <v>129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4.7505938242280287E-3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2</v>
      </c>
      <c r="F23" s="73">
        <v>5</v>
      </c>
      <c r="G23" s="93">
        <v>2</v>
      </c>
      <c r="H23" s="73">
        <v>5</v>
      </c>
      <c r="I23" s="37">
        <f t="shared" si="0"/>
        <v>0</v>
      </c>
      <c r="J23" s="33">
        <f t="shared" si="0"/>
        <v>0</v>
      </c>
      <c r="K23" s="93">
        <v>3</v>
      </c>
      <c r="L23" s="73">
        <v>7</v>
      </c>
      <c r="M23" s="37">
        <f t="shared" si="7"/>
        <v>-1</v>
      </c>
      <c r="N23" s="38">
        <f t="shared" si="7"/>
        <v>-2</v>
      </c>
      <c r="O23" s="70">
        <f t="shared" si="6"/>
        <v>-0.2857142857142857</v>
      </c>
      <c r="P23" s="39">
        <f t="shared" si="3"/>
        <v>3.95882818685669E-3</v>
      </c>
      <c r="Q23" s="10"/>
      <c r="R23">
        <v>1</v>
      </c>
      <c r="S23" s="94">
        <f t="shared" si="5"/>
        <v>1</v>
      </c>
      <c r="T23" s="49">
        <f t="shared" si="4"/>
        <v>5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2</v>
      </c>
      <c r="F24" s="73">
        <v>2</v>
      </c>
      <c r="G24" s="22">
        <v>2</v>
      </c>
      <c r="H24" s="73">
        <v>2</v>
      </c>
      <c r="I24" s="37">
        <f t="shared" si="0"/>
        <v>0</v>
      </c>
      <c r="J24" s="40">
        <f t="shared" si="0"/>
        <v>0</v>
      </c>
      <c r="K24" s="22">
        <v>1</v>
      </c>
      <c r="L24" s="73">
        <v>1</v>
      </c>
      <c r="M24" s="37">
        <f t="shared" si="7"/>
        <v>1</v>
      </c>
      <c r="N24" s="38">
        <f t="shared" si="7"/>
        <v>1</v>
      </c>
      <c r="O24" s="70">
        <f t="shared" si="6"/>
        <v>1</v>
      </c>
      <c r="P24" s="39">
        <f t="shared" si="3"/>
        <v>1.5835312747426761E-3</v>
      </c>
      <c r="Q24" s="10"/>
      <c r="R24">
        <v>1</v>
      </c>
      <c r="S24" s="101">
        <f t="shared" si="5"/>
        <v>6</v>
      </c>
      <c r="T24" s="49">
        <f t="shared" si="4"/>
        <v>2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18</v>
      </c>
      <c r="F26" s="73">
        <v>24</v>
      </c>
      <c r="G26" s="93">
        <v>18</v>
      </c>
      <c r="H26" s="73">
        <v>24</v>
      </c>
      <c r="I26" s="22">
        <f t="shared" si="0"/>
        <v>0</v>
      </c>
      <c r="J26" s="33">
        <f t="shared" si="0"/>
        <v>0</v>
      </c>
      <c r="K26" s="93">
        <v>13</v>
      </c>
      <c r="L26" s="73">
        <v>20</v>
      </c>
      <c r="M26" s="22">
        <f t="shared" si="7"/>
        <v>5</v>
      </c>
      <c r="N26" s="34">
        <f t="shared" si="7"/>
        <v>4</v>
      </c>
      <c r="O26" s="69">
        <f t="shared" si="6"/>
        <v>0.2</v>
      </c>
      <c r="P26" s="35">
        <f t="shared" si="3"/>
        <v>1.9002375296912115E-2</v>
      </c>
      <c r="Q26" s="10"/>
      <c r="R26">
        <v>1</v>
      </c>
      <c r="S26" s="94">
        <f t="shared" si="5"/>
        <v>1</v>
      </c>
      <c r="T26" s="49">
        <f t="shared" si="4"/>
        <v>24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145"/>
      <c r="F27" s="73">
        <v>4</v>
      </c>
      <c r="G27" s="93"/>
      <c r="H27" s="73">
        <v>4</v>
      </c>
      <c r="I27" s="22">
        <f t="shared" si="0"/>
        <v>0</v>
      </c>
      <c r="J27" s="33">
        <f t="shared" si="0"/>
        <v>0</v>
      </c>
      <c r="K27" s="93"/>
      <c r="L27" s="73">
        <v>4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3.1670625494853522E-3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-1</v>
      </c>
      <c r="N28" s="34">
        <f t="shared" si="7"/>
        <v>-1</v>
      </c>
      <c r="O28" s="69">
        <f t="shared" si="6"/>
        <v>-0.5</v>
      </c>
      <c r="P28" s="35">
        <f t="shared" si="3"/>
        <v>7.9176563737133805E-4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257</v>
      </c>
      <c r="F29" s="73">
        <v>304</v>
      </c>
      <c r="G29" s="93">
        <v>249</v>
      </c>
      <c r="H29" s="73">
        <v>298</v>
      </c>
      <c r="I29" s="22">
        <f t="shared" si="0"/>
        <v>8</v>
      </c>
      <c r="J29" s="33">
        <f t="shared" si="0"/>
        <v>6</v>
      </c>
      <c r="K29" s="93">
        <v>250</v>
      </c>
      <c r="L29" s="73">
        <v>292</v>
      </c>
      <c r="M29" s="22">
        <f t="shared" si="7"/>
        <v>7</v>
      </c>
      <c r="N29" s="34">
        <f t="shared" si="7"/>
        <v>12</v>
      </c>
      <c r="O29" s="69">
        <f t="shared" si="6"/>
        <v>4.1095890410958902E-2</v>
      </c>
      <c r="P29" s="35">
        <f t="shared" si="3"/>
        <v>0.24069675376088678</v>
      </c>
      <c r="Q29" s="10"/>
      <c r="R29">
        <v>1</v>
      </c>
      <c r="S29" s="94">
        <f t="shared" si="5"/>
        <v>1</v>
      </c>
      <c r="T29" s="49">
        <f t="shared" si="4"/>
        <v>304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7.9176563737133805E-4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21</v>
      </c>
      <c r="H35" s="73">
        <v>21</v>
      </c>
      <c r="I35" s="22">
        <f t="shared" si="0"/>
        <v>0</v>
      </c>
      <c r="J35" s="33">
        <f t="shared" si="0"/>
        <v>0</v>
      </c>
      <c r="K35" s="93">
        <v>21</v>
      </c>
      <c r="L35" s="73">
        <v>21</v>
      </c>
      <c r="M35" s="22">
        <f t="shared" ref="M35:N54" si="8">E35-K35</f>
        <v>0</v>
      </c>
      <c r="N35" s="34">
        <f t="shared" si="8"/>
        <v>0</v>
      </c>
      <c r="O35" s="69">
        <f t="shared" si="6"/>
        <v>0</v>
      </c>
      <c r="P35" s="35">
        <f t="shared" si="3"/>
        <v>1.66270783847981E-2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5</v>
      </c>
      <c r="F36" s="73">
        <v>5</v>
      </c>
      <c r="G36" s="93">
        <v>5</v>
      </c>
      <c r="H36" s="73">
        <v>5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2</v>
      </c>
      <c r="N36" s="34">
        <f t="shared" si="8"/>
        <v>2</v>
      </c>
      <c r="O36" s="69">
        <f t="shared" si="6"/>
        <v>0.66666666666666663</v>
      </c>
      <c r="P36" s="35">
        <f t="shared" si="3"/>
        <v>3.95882818685669E-3</v>
      </c>
      <c r="Q36" s="10"/>
      <c r="R36">
        <v>1</v>
      </c>
      <c r="S36" s="99">
        <f t="shared" si="5"/>
        <v>2</v>
      </c>
      <c r="T36" s="49">
        <f t="shared" si="4"/>
        <v>5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18</v>
      </c>
      <c r="F37" s="73">
        <v>24</v>
      </c>
      <c r="G37" s="93">
        <v>16</v>
      </c>
      <c r="H37" s="73">
        <v>22</v>
      </c>
      <c r="I37" s="22">
        <f t="shared" ref="I37:J54" si="9">E37-G37</f>
        <v>2</v>
      </c>
      <c r="J37" s="36">
        <f t="shared" si="9"/>
        <v>2</v>
      </c>
      <c r="K37" s="93">
        <v>11</v>
      </c>
      <c r="L37" s="73">
        <v>11</v>
      </c>
      <c r="M37" s="22">
        <f t="shared" si="8"/>
        <v>7</v>
      </c>
      <c r="N37" s="34">
        <f t="shared" si="8"/>
        <v>13</v>
      </c>
      <c r="O37" s="69">
        <f t="shared" si="6"/>
        <v>1.1818181818181819</v>
      </c>
      <c r="P37" s="35">
        <f t="shared" si="3"/>
        <v>1.9002375296912115E-2</v>
      </c>
      <c r="Q37" s="10"/>
      <c r="R37" s="98">
        <v>1</v>
      </c>
      <c r="S37" s="96">
        <f t="shared" si="5"/>
        <v>4</v>
      </c>
      <c r="T37" s="49">
        <f t="shared" si="4"/>
        <v>24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7.9176563737133805E-4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>
        <v>1</v>
      </c>
      <c r="L40" s="73">
        <v>1</v>
      </c>
      <c r="M40" s="22">
        <f t="shared" si="8"/>
        <v>-1</v>
      </c>
      <c r="N40" s="34">
        <f t="shared" si="8"/>
        <v>-1</v>
      </c>
      <c r="O40" s="69">
        <f t="shared" si="6"/>
        <v>-1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112</v>
      </c>
      <c r="F41" s="72">
        <v>118</v>
      </c>
      <c r="G41" s="93">
        <v>118</v>
      </c>
      <c r="H41" s="72">
        <v>124</v>
      </c>
      <c r="I41" s="22">
        <f t="shared" si="9"/>
        <v>-6</v>
      </c>
      <c r="J41" s="36">
        <f t="shared" si="9"/>
        <v>-6</v>
      </c>
      <c r="K41" s="93">
        <v>120</v>
      </c>
      <c r="L41" s="72">
        <v>126</v>
      </c>
      <c r="M41" s="22">
        <f t="shared" si="8"/>
        <v>-8</v>
      </c>
      <c r="N41" s="34">
        <f t="shared" si="8"/>
        <v>-8</v>
      </c>
      <c r="O41" s="69">
        <f t="shared" si="6"/>
        <v>-6.3492063492063489E-2</v>
      </c>
      <c r="P41" s="35">
        <f t="shared" si="3"/>
        <v>9.3428345209817895E-2</v>
      </c>
      <c r="Q41" s="10"/>
      <c r="R41">
        <v>1</v>
      </c>
      <c r="S41" s="94">
        <f t="shared" si="5"/>
        <v>1</v>
      </c>
      <c r="T41" s="49">
        <f t="shared" si="4"/>
        <v>118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/>
      <c r="H44" s="73"/>
      <c r="I44" s="22">
        <f t="shared" si="9"/>
        <v>1</v>
      </c>
      <c r="J44" s="36">
        <f t="shared" si="9"/>
        <v>1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7.9176563737133805E-4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/>
      <c r="H47" s="72"/>
      <c r="I47" s="22">
        <f t="shared" si="9"/>
        <v>1</v>
      </c>
      <c r="J47" s="33">
        <f t="shared" si="9"/>
        <v>1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7.9176563737133805E-4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9"/>
        <v>0</v>
      </c>
      <c r="J49" s="33">
        <f t="shared" si="9"/>
        <v>0</v>
      </c>
      <c r="K49" s="22"/>
      <c r="L49" s="72"/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3</v>
      </c>
      <c r="F53" s="72">
        <v>4</v>
      </c>
      <c r="G53" s="21">
        <v>6</v>
      </c>
      <c r="H53" s="72">
        <v>7</v>
      </c>
      <c r="I53" s="42">
        <f t="shared" si="9"/>
        <v>-3</v>
      </c>
      <c r="J53" s="40">
        <f t="shared" si="9"/>
        <v>-3</v>
      </c>
      <c r="K53" s="21">
        <v>5</v>
      </c>
      <c r="L53" s="72">
        <v>5</v>
      </c>
      <c r="M53" s="21">
        <f t="shared" si="8"/>
        <v>-2</v>
      </c>
      <c r="N53" s="34">
        <f t="shared" si="8"/>
        <v>-1</v>
      </c>
      <c r="O53" s="69">
        <f t="shared" si="6"/>
        <v>-0.2</v>
      </c>
      <c r="P53" s="35">
        <f t="shared" si="3"/>
        <v>3.1670625494853522E-3</v>
      </c>
      <c r="Q53" s="10"/>
      <c r="R53">
        <v>0</v>
      </c>
      <c r="S53" s="13">
        <f t="shared" si="5"/>
        <v>0</v>
      </c>
      <c r="T53" s="49">
        <f t="shared" si="4"/>
        <v>4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1036</v>
      </c>
      <c r="F54" s="75">
        <f>SUM(F5:F53)</f>
        <v>1263</v>
      </c>
      <c r="G54" s="43">
        <f>SUM(G5:G53)</f>
        <v>1038</v>
      </c>
      <c r="H54" s="75">
        <f>SUM(H5:H53)</f>
        <v>1270</v>
      </c>
      <c r="I54" s="44">
        <f t="shared" si="9"/>
        <v>-2</v>
      </c>
      <c r="J54" s="141">
        <f t="shared" si="9"/>
        <v>-7</v>
      </c>
      <c r="K54" s="43">
        <f>SUM(K5:K53)</f>
        <v>1057</v>
      </c>
      <c r="L54" s="75">
        <f>SUM(L5:L53)</f>
        <v>1275</v>
      </c>
      <c r="M54" s="44">
        <f t="shared" si="8"/>
        <v>-21</v>
      </c>
      <c r="N54" s="45">
        <f t="shared" si="8"/>
        <v>-12</v>
      </c>
      <c r="O54" s="71">
        <f t="shared" si="6"/>
        <v>-9.4117647058823521E-3</v>
      </c>
      <c r="P54" s="46">
        <f t="shared" si="3"/>
        <v>1</v>
      </c>
      <c r="Q54" s="14"/>
      <c r="R54" s="15">
        <f>SUM(R5:R53)</f>
        <v>33</v>
      </c>
      <c r="T54" s="88">
        <f t="shared" si="4"/>
        <v>1263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"/>
  <sheetViews>
    <sheetView topLeftCell="A28" zoomScaleNormal="100" zoomScaleSheetLayoutView="100" workbookViewId="0">
      <selection activeCell="S59" sqref="S59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119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44409</v>
      </c>
      <c r="F3" s="257"/>
      <c r="G3" s="256">
        <v>44378</v>
      </c>
      <c r="H3" s="257"/>
      <c r="I3" s="250" t="s">
        <v>3</v>
      </c>
      <c r="J3" s="251"/>
      <c r="K3" s="256">
        <v>44044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114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1.5772870662460567E-3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16</v>
      </c>
      <c r="W5" s="82">
        <v>1028</v>
      </c>
      <c r="X5" s="83">
        <v>7</v>
      </c>
      <c r="Y5" s="83">
        <v>12</v>
      </c>
      <c r="Z5" s="82">
        <v>1</v>
      </c>
      <c r="AA5" s="82">
        <v>1</v>
      </c>
      <c r="AB5" s="83">
        <v>3</v>
      </c>
      <c r="AC5" s="83">
        <f>SUM(T10+T20+T37+T43)</f>
        <v>25</v>
      </c>
      <c r="AD5" s="82">
        <v>5</v>
      </c>
      <c r="AE5" s="84">
        <f>SUM(T5+T8+T27+T28+T38+T39+T46)</f>
        <v>195</v>
      </c>
      <c r="AF5" s="83">
        <v>2</v>
      </c>
      <c r="AG5" s="83">
        <f>$T6+$T24</f>
        <v>5</v>
      </c>
      <c r="AH5" s="57">
        <f>V5+X5+Z5+AB5+AD5+AF5</f>
        <v>34</v>
      </c>
      <c r="AI5" s="58">
        <f>W5+Y5+AA5+AC5+AE5+AG5+2</f>
        <v>1268</v>
      </c>
      <c r="AJ5" s="85">
        <v>606</v>
      </c>
      <c r="AK5" s="80">
        <v>662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3</v>
      </c>
      <c r="H6" s="74">
        <v>3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1</v>
      </c>
      <c r="N6" s="31">
        <f t="shared" si="1"/>
        <v>1</v>
      </c>
      <c r="O6" s="68">
        <f t="shared" si="2"/>
        <v>0.5</v>
      </c>
      <c r="P6" s="32">
        <f t="shared" si="3"/>
        <v>2.3659305993690852E-3</v>
      </c>
      <c r="Q6" s="10"/>
      <c r="R6">
        <v>1</v>
      </c>
      <c r="S6" s="101">
        <f>D6</f>
        <v>6</v>
      </c>
      <c r="T6" s="49">
        <f t="shared" si="4"/>
        <v>3</v>
      </c>
      <c r="U6" s="12" t="s">
        <v>19</v>
      </c>
      <c r="V6" s="59">
        <f>V5/AH5</f>
        <v>0.47058823529411764</v>
      </c>
      <c r="W6" s="59">
        <f>W5/AI5</f>
        <v>0.81072555205047314</v>
      </c>
      <c r="X6" s="60">
        <f>X5/AH5</f>
        <v>0.20588235294117646</v>
      </c>
      <c r="Y6" s="60">
        <f>Y5/AI5</f>
        <v>9.4637223974763408E-3</v>
      </c>
      <c r="Z6" s="59">
        <f>Z5/AH5</f>
        <v>2.9411764705882353E-2</v>
      </c>
      <c r="AA6" s="59">
        <f>AA5/AI5</f>
        <v>7.8864353312302837E-4</v>
      </c>
      <c r="AB6" s="60">
        <f>AB5/AH5</f>
        <v>8.8235294117647065E-2</v>
      </c>
      <c r="AC6" s="60">
        <f>AC5/AI5</f>
        <v>1.9716088328075709E-2</v>
      </c>
      <c r="AD6" s="59">
        <f>AD5/AH5</f>
        <v>0.14705882352941177</v>
      </c>
      <c r="AE6" s="59">
        <f>AE5/AI5</f>
        <v>0.15378548895899052</v>
      </c>
      <c r="AF6" s="60">
        <f>AF5/AH5</f>
        <v>5.8823529411764705E-2</v>
      </c>
      <c r="AG6" s="60">
        <f>AG5/AI5</f>
        <v>3.9432176656151417E-3</v>
      </c>
      <c r="AH6" s="61">
        <f>V6+X6+Z6+AB6+AD6+AF6</f>
        <v>1</v>
      </c>
      <c r="AI6" s="62">
        <f>W6+Y6+AA6+AC6+AE6+AG6</f>
        <v>0.99842271293375395</v>
      </c>
      <c r="AJ6" s="63">
        <f>AJ5/AI5</f>
        <v>0.47791798107255523</v>
      </c>
      <c r="AK6" s="64">
        <f>AK5/AI5</f>
        <v>0.52208201892744477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1.5772870662460567E-3</v>
      </c>
      <c r="Q7" s="10"/>
      <c r="R7">
        <v>0</v>
      </c>
      <c r="S7" s="110">
        <f>D7</f>
        <v>2</v>
      </c>
      <c r="T7" s="49">
        <f t="shared" si="4"/>
        <v>2</v>
      </c>
      <c r="AC7" t="s">
        <v>118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102</v>
      </c>
      <c r="F8" s="73">
        <v>187</v>
      </c>
      <c r="G8" s="93">
        <v>102</v>
      </c>
      <c r="H8" s="73">
        <v>188</v>
      </c>
      <c r="I8" s="22">
        <f t="shared" si="0"/>
        <v>0</v>
      </c>
      <c r="J8" s="33">
        <f t="shared" si="0"/>
        <v>-1</v>
      </c>
      <c r="K8" s="93">
        <v>112</v>
      </c>
      <c r="L8" s="73">
        <v>202</v>
      </c>
      <c r="M8" s="22">
        <f t="shared" si="1"/>
        <v>-10</v>
      </c>
      <c r="N8" s="34">
        <f t="shared" si="1"/>
        <v>-15</v>
      </c>
      <c r="O8" s="69">
        <f t="shared" si="2"/>
        <v>-7.4257425742574254E-2</v>
      </c>
      <c r="P8" s="35">
        <f t="shared" si="3"/>
        <v>0.14747634069400631</v>
      </c>
      <c r="Q8" s="10"/>
      <c r="R8">
        <v>1</v>
      </c>
      <c r="S8" s="143">
        <f>D8</f>
        <v>5</v>
      </c>
      <c r="T8" s="49">
        <f t="shared" si="4"/>
        <v>187</v>
      </c>
      <c r="AC8" t="s">
        <v>116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11</v>
      </c>
      <c r="F9" s="73">
        <v>21</v>
      </c>
      <c r="G9" s="93">
        <v>11</v>
      </c>
      <c r="H9" s="73">
        <v>21</v>
      </c>
      <c r="I9" s="22">
        <f t="shared" si="0"/>
        <v>0</v>
      </c>
      <c r="J9" s="33">
        <f t="shared" si="0"/>
        <v>0</v>
      </c>
      <c r="K9" s="93">
        <v>10</v>
      </c>
      <c r="L9" s="73">
        <v>19</v>
      </c>
      <c r="M9" s="22">
        <f t="shared" si="1"/>
        <v>1</v>
      </c>
      <c r="N9" s="34">
        <f t="shared" si="1"/>
        <v>2</v>
      </c>
      <c r="O9" s="69">
        <f t="shared" si="2"/>
        <v>0.10526315789473684</v>
      </c>
      <c r="P9" s="35">
        <f t="shared" si="3"/>
        <v>1.6561514195583597E-2</v>
      </c>
      <c r="Q9" s="10"/>
      <c r="R9">
        <v>1</v>
      </c>
      <c r="S9" s="94">
        <f t="shared" ref="S9:S53" si="5">D9</f>
        <v>1</v>
      </c>
      <c r="T9" s="49">
        <f t="shared" si="4"/>
        <v>21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0</v>
      </c>
      <c r="O10" s="69">
        <f t="shared" si="2"/>
        <v>0</v>
      </c>
      <c r="P10" s="35">
        <f t="shared" si="3"/>
        <v>7.8864353312302837E-4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1.5772870662460567E-3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171</v>
      </c>
      <c r="F12" s="73">
        <v>215</v>
      </c>
      <c r="G12" s="93">
        <v>180</v>
      </c>
      <c r="H12" s="73">
        <v>224</v>
      </c>
      <c r="I12" s="22">
        <f t="shared" si="0"/>
        <v>-9</v>
      </c>
      <c r="J12" s="33">
        <f t="shared" si="0"/>
        <v>-9</v>
      </c>
      <c r="K12" s="93">
        <v>176</v>
      </c>
      <c r="L12" s="73">
        <v>217</v>
      </c>
      <c r="M12" s="22">
        <f t="shared" si="1"/>
        <v>-5</v>
      </c>
      <c r="N12" s="34">
        <f t="shared" si="1"/>
        <v>-2</v>
      </c>
      <c r="O12" s="69">
        <f t="shared" si="2"/>
        <v>-9.2165898617511521E-3</v>
      </c>
      <c r="P12" s="35">
        <f t="shared" si="3"/>
        <v>0.1695583596214511</v>
      </c>
      <c r="Q12" s="10"/>
      <c r="R12">
        <v>1</v>
      </c>
      <c r="S12" s="94">
        <f t="shared" si="5"/>
        <v>1</v>
      </c>
      <c r="T12" s="49">
        <f t="shared" si="4"/>
        <v>215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128</v>
      </c>
      <c r="F13" s="73">
        <v>131</v>
      </c>
      <c r="G13" s="93">
        <v>128</v>
      </c>
      <c r="H13" s="73">
        <v>131</v>
      </c>
      <c r="I13" s="22">
        <f t="shared" si="0"/>
        <v>0</v>
      </c>
      <c r="J13" s="33">
        <f t="shared" si="0"/>
        <v>0</v>
      </c>
      <c r="K13" s="93">
        <v>142</v>
      </c>
      <c r="L13" s="73">
        <v>142</v>
      </c>
      <c r="M13" s="22">
        <f t="shared" si="1"/>
        <v>-14</v>
      </c>
      <c r="N13" s="34">
        <f t="shared" si="1"/>
        <v>-11</v>
      </c>
      <c r="O13" s="69">
        <f>IF(ISERROR(N13/L13),0,N13/L13)</f>
        <v>-7.746478873239436E-2</v>
      </c>
      <c r="P13" s="35">
        <f t="shared" si="3"/>
        <v>0.10331230283911672</v>
      </c>
      <c r="Q13" s="10"/>
      <c r="R13">
        <v>1</v>
      </c>
      <c r="S13" s="94">
        <f t="shared" si="5"/>
        <v>1</v>
      </c>
      <c r="T13" s="49">
        <f t="shared" si="4"/>
        <v>131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1</v>
      </c>
      <c r="P14" s="35">
        <f t="shared" si="3"/>
        <v>1.5772870662460567E-3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7.8864353312302837E-4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6</v>
      </c>
      <c r="F17" s="73">
        <v>7</v>
      </c>
      <c r="G17" s="93">
        <v>6</v>
      </c>
      <c r="H17" s="73">
        <v>7</v>
      </c>
      <c r="I17" s="22">
        <f t="shared" si="0"/>
        <v>0</v>
      </c>
      <c r="J17" s="33">
        <f t="shared" si="0"/>
        <v>0</v>
      </c>
      <c r="K17" s="93">
        <v>5</v>
      </c>
      <c r="L17" s="73">
        <v>6</v>
      </c>
      <c r="M17" s="22">
        <f t="shared" si="1"/>
        <v>1</v>
      </c>
      <c r="N17" s="34">
        <f t="shared" si="1"/>
        <v>1</v>
      </c>
      <c r="O17" s="69">
        <f t="shared" si="6"/>
        <v>0.16666666666666666</v>
      </c>
      <c r="P17" s="35">
        <f t="shared" si="3"/>
        <v>5.5205047318611991E-3</v>
      </c>
      <c r="Q17" s="10"/>
      <c r="R17">
        <v>1</v>
      </c>
      <c r="S17" s="94">
        <f t="shared" si="5"/>
        <v>1</v>
      </c>
      <c r="T17" s="49">
        <f t="shared" si="4"/>
        <v>7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33</v>
      </c>
      <c r="F18" s="73">
        <v>33</v>
      </c>
      <c r="G18" s="93">
        <v>34</v>
      </c>
      <c r="H18" s="73">
        <v>34</v>
      </c>
      <c r="I18" s="22">
        <f t="shared" si="0"/>
        <v>-1</v>
      </c>
      <c r="J18" s="33">
        <f t="shared" si="0"/>
        <v>-1</v>
      </c>
      <c r="K18" s="93">
        <v>42</v>
      </c>
      <c r="L18" s="73">
        <v>42</v>
      </c>
      <c r="M18" s="22">
        <f t="shared" si="1"/>
        <v>-9</v>
      </c>
      <c r="N18" s="34">
        <f t="shared" si="1"/>
        <v>-9</v>
      </c>
      <c r="O18" s="69">
        <f t="shared" si="6"/>
        <v>-0.21428571428571427</v>
      </c>
      <c r="P18" s="35">
        <f t="shared" si="3"/>
        <v>2.6025236593059938E-2</v>
      </c>
      <c r="Q18" s="10"/>
      <c r="R18">
        <v>1</v>
      </c>
      <c r="S18" s="94">
        <f t="shared" si="5"/>
        <v>1</v>
      </c>
      <c r="T18" s="49">
        <f t="shared" si="4"/>
        <v>33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7.8864353312302837E-4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>
        <v>1</v>
      </c>
      <c r="L20" s="109">
        <v>1</v>
      </c>
      <c r="M20" s="93">
        <v>0</v>
      </c>
      <c r="N20" s="106">
        <v>0</v>
      </c>
      <c r="O20" s="107">
        <f t="shared" si="6"/>
        <v>0</v>
      </c>
      <c r="P20" s="108">
        <f t="shared" si="3"/>
        <v>7.8864353312302837E-4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118</v>
      </c>
      <c r="F21" s="73">
        <v>129</v>
      </c>
      <c r="G21" s="93">
        <v>118</v>
      </c>
      <c r="H21" s="73">
        <v>129</v>
      </c>
      <c r="I21" s="22">
        <f t="shared" si="0"/>
        <v>0</v>
      </c>
      <c r="J21" s="33">
        <f t="shared" si="0"/>
        <v>0</v>
      </c>
      <c r="K21" s="93">
        <v>121</v>
      </c>
      <c r="L21" s="73">
        <v>130</v>
      </c>
      <c r="M21" s="22">
        <f t="shared" ref="M21:N33" si="7">E21-K21</f>
        <v>-3</v>
      </c>
      <c r="N21" s="34">
        <f t="shared" si="7"/>
        <v>-1</v>
      </c>
      <c r="O21" s="69">
        <f t="shared" si="6"/>
        <v>-7.6923076923076927E-3</v>
      </c>
      <c r="P21" s="35">
        <f t="shared" si="3"/>
        <v>0.10173501577287067</v>
      </c>
      <c r="Q21" s="10"/>
      <c r="R21">
        <v>1</v>
      </c>
      <c r="S21" s="94">
        <f t="shared" si="5"/>
        <v>1</v>
      </c>
      <c r="T21" s="49">
        <f t="shared" si="4"/>
        <v>129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4.7318611987381704E-3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2</v>
      </c>
      <c r="F23" s="73">
        <v>5</v>
      </c>
      <c r="G23" s="93">
        <v>2</v>
      </c>
      <c r="H23" s="73">
        <v>5</v>
      </c>
      <c r="I23" s="37">
        <f t="shared" si="0"/>
        <v>0</v>
      </c>
      <c r="J23" s="33">
        <f t="shared" si="0"/>
        <v>0</v>
      </c>
      <c r="K23" s="93">
        <v>3</v>
      </c>
      <c r="L23" s="73">
        <v>7</v>
      </c>
      <c r="M23" s="37">
        <f t="shared" si="7"/>
        <v>-1</v>
      </c>
      <c r="N23" s="38">
        <f t="shared" si="7"/>
        <v>-2</v>
      </c>
      <c r="O23" s="70">
        <f t="shared" si="6"/>
        <v>-0.2857142857142857</v>
      </c>
      <c r="P23" s="39">
        <f t="shared" si="3"/>
        <v>3.9432176656151417E-3</v>
      </c>
      <c r="Q23" s="10"/>
      <c r="R23">
        <v>1</v>
      </c>
      <c r="S23" s="94">
        <f t="shared" si="5"/>
        <v>1</v>
      </c>
      <c r="T23" s="49">
        <f t="shared" si="4"/>
        <v>5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2</v>
      </c>
      <c r="F24" s="73">
        <v>2</v>
      </c>
      <c r="G24" s="22">
        <v>2</v>
      </c>
      <c r="H24" s="73">
        <v>2</v>
      </c>
      <c r="I24" s="37">
        <f t="shared" si="0"/>
        <v>0</v>
      </c>
      <c r="J24" s="40">
        <f t="shared" si="0"/>
        <v>0</v>
      </c>
      <c r="K24" s="22">
        <v>1</v>
      </c>
      <c r="L24" s="73">
        <v>1</v>
      </c>
      <c r="M24" s="37">
        <f t="shared" si="7"/>
        <v>1</v>
      </c>
      <c r="N24" s="38">
        <f t="shared" si="7"/>
        <v>1</v>
      </c>
      <c r="O24" s="70">
        <f t="shared" si="6"/>
        <v>1</v>
      </c>
      <c r="P24" s="39">
        <f t="shared" si="3"/>
        <v>1.5772870662460567E-3</v>
      </c>
      <c r="Q24" s="10"/>
      <c r="R24">
        <v>1</v>
      </c>
      <c r="S24" s="101">
        <f t="shared" si="5"/>
        <v>6</v>
      </c>
      <c r="T24" s="49">
        <f t="shared" si="4"/>
        <v>2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18</v>
      </c>
      <c r="F26" s="73">
        <v>24</v>
      </c>
      <c r="G26" s="93">
        <v>18</v>
      </c>
      <c r="H26" s="73">
        <v>24</v>
      </c>
      <c r="I26" s="22">
        <f t="shared" si="0"/>
        <v>0</v>
      </c>
      <c r="J26" s="33">
        <f t="shared" si="0"/>
        <v>0</v>
      </c>
      <c r="K26" s="93">
        <v>12</v>
      </c>
      <c r="L26" s="73">
        <v>19</v>
      </c>
      <c r="M26" s="22">
        <f t="shared" si="7"/>
        <v>6</v>
      </c>
      <c r="N26" s="34">
        <f t="shared" si="7"/>
        <v>5</v>
      </c>
      <c r="O26" s="69">
        <f t="shared" si="6"/>
        <v>0.26315789473684209</v>
      </c>
      <c r="P26" s="35">
        <f t="shared" si="3"/>
        <v>1.8927444794952682E-2</v>
      </c>
      <c r="Q26" s="10"/>
      <c r="R26">
        <v>1</v>
      </c>
      <c r="S26" s="94">
        <f t="shared" si="5"/>
        <v>1</v>
      </c>
      <c r="T26" s="49">
        <f t="shared" si="4"/>
        <v>24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145"/>
      <c r="F27" s="73">
        <v>4</v>
      </c>
      <c r="G27" s="93"/>
      <c r="H27" s="73">
        <v>4</v>
      </c>
      <c r="I27" s="22">
        <f t="shared" si="0"/>
        <v>0</v>
      </c>
      <c r="J27" s="33">
        <f t="shared" si="0"/>
        <v>0</v>
      </c>
      <c r="K27" s="93"/>
      <c r="L27" s="73">
        <v>4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3.1545741324921135E-3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-1</v>
      </c>
      <c r="N28" s="34">
        <f t="shared" si="7"/>
        <v>-1</v>
      </c>
      <c r="O28" s="69">
        <f t="shared" si="6"/>
        <v>-0.5</v>
      </c>
      <c r="P28" s="35">
        <f t="shared" si="3"/>
        <v>7.8864353312302837E-4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258</v>
      </c>
      <c r="F29" s="73">
        <v>307</v>
      </c>
      <c r="G29" s="93">
        <v>249</v>
      </c>
      <c r="H29" s="73">
        <v>298</v>
      </c>
      <c r="I29" s="22">
        <f t="shared" si="0"/>
        <v>9</v>
      </c>
      <c r="J29" s="33">
        <f t="shared" si="0"/>
        <v>9</v>
      </c>
      <c r="K29" s="93">
        <v>250</v>
      </c>
      <c r="L29" s="73">
        <v>290</v>
      </c>
      <c r="M29" s="22">
        <f t="shared" si="7"/>
        <v>8</v>
      </c>
      <c r="N29" s="34">
        <f t="shared" si="7"/>
        <v>17</v>
      </c>
      <c r="O29" s="69">
        <f t="shared" si="6"/>
        <v>5.8620689655172413E-2</v>
      </c>
      <c r="P29" s="35">
        <f t="shared" si="3"/>
        <v>0.24211356466876971</v>
      </c>
      <c r="Q29" s="10"/>
      <c r="R29">
        <v>1</v>
      </c>
      <c r="S29" s="94">
        <f t="shared" si="5"/>
        <v>1</v>
      </c>
      <c r="T29" s="49">
        <f t="shared" si="4"/>
        <v>307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7.8864353312302837E-4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21</v>
      </c>
      <c r="H35" s="73">
        <v>21</v>
      </c>
      <c r="I35" s="22">
        <f t="shared" si="0"/>
        <v>0</v>
      </c>
      <c r="J35" s="33">
        <f t="shared" si="0"/>
        <v>0</v>
      </c>
      <c r="K35" s="93">
        <v>21</v>
      </c>
      <c r="L35" s="73">
        <v>21</v>
      </c>
      <c r="M35" s="22">
        <f t="shared" ref="M35:N54" si="8">E35-K35</f>
        <v>0</v>
      </c>
      <c r="N35" s="34">
        <f t="shared" si="8"/>
        <v>0</v>
      </c>
      <c r="O35" s="69">
        <f t="shared" si="6"/>
        <v>0</v>
      </c>
      <c r="P35" s="35">
        <f t="shared" si="3"/>
        <v>1.6561514195583597E-2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5</v>
      </c>
      <c r="H36" s="73">
        <v>5</v>
      </c>
      <c r="I36" s="22">
        <f t="shared" si="0"/>
        <v>-1</v>
      </c>
      <c r="J36" s="41">
        <f t="shared" si="0"/>
        <v>-1</v>
      </c>
      <c r="K36" s="93">
        <v>3</v>
      </c>
      <c r="L36" s="73">
        <v>3</v>
      </c>
      <c r="M36" s="22">
        <f t="shared" si="8"/>
        <v>1</v>
      </c>
      <c r="N36" s="34">
        <f t="shared" si="8"/>
        <v>1</v>
      </c>
      <c r="O36" s="69">
        <f t="shared" si="6"/>
        <v>0.33333333333333331</v>
      </c>
      <c r="P36" s="35">
        <f t="shared" si="3"/>
        <v>3.1545741324921135E-3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17</v>
      </c>
      <c r="F37" s="73">
        <v>23</v>
      </c>
      <c r="G37" s="93">
        <v>16</v>
      </c>
      <c r="H37" s="73">
        <v>22</v>
      </c>
      <c r="I37" s="22">
        <f t="shared" ref="I37:J54" si="9">E37-G37</f>
        <v>1</v>
      </c>
      <c r="J37" s="36">
        <f t="shared" si="9"/>
        <v>1</v>
      </c>
      <c r="K37" s="93">
        <v>11</v>
      </c>
      <c r="L37" s="73">
        <v>11</v>
      </c>
      <c r="M37" s="22">
        <f t="shared" si="8"/>
        <v>6</v>
      </c>
      <c r="N37" s="34">
        <f t="shared" si="8"/>
        <v>12</v>
      </c>
      <c r="O37" s="69">
        <f t="shared" si="6"/>
        <v>1.0909090909090908</v>
      </c>
      <c r="P37" s="35">
        <f t="shared" si="3"/>
        <v>1.8138801261829655E-2</v>
      </c>
      <c r="Q37" s="10"/>
      <c r="R37" s="98">
        <v>1</v>
      </c>
      <c r="S37" s="96">
        <f t="shared" si="5"/>
        <v>4</v>
      </c>
      <c r="T37" s="49">
        <f t="shared" si="4"/>
        <v>23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7.8864353312302837E-4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>
        <v>1</v>
      </c>
      <c r="L40" s="73">
        <v>1</v>
      </c>
      <c r="M40" s="22">
        <f t="shared" si="8"/>
        <v>-1</v>
      </c>
      <c r="N40" s="34">
        <f t="shared" si="8"/>
        <v>-1</v>
      </c>
      <c r="O40" s="69">
        <f t="shared" si="6"/>
        <v>-1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119</v>
      </c>
      <c r="F41" s="72">
        <v>125</v>
      </c>
      <c r="G41" s="93">
        <v>118</v>
      </c>
      <c r="H41" s="72">
        <v>124</v>
      </c>
      <c r="I41" s="22">
        <f t="shared" si="9"/>
        <v>1</v>
      </c>
      <c r="J41" s="36">
        <f t="shared" si="9"/>
        <v>1</v>
      </c>
      <c r="K41" s="93">
        <v>121</v>
      </c>
      <c r="L41" s="72">
        <v>127</v>
      </c>
      <c r="M41" s="22">
        <f t="shared" si="8"/>
        <v>-2</v>
      </c>
      <c r="N41" s="34">
        <f t="shared" si="8"/>
        <v>-2</v>
      </c>
      <c r="O41" s="69">
        <f t="shared" si="6"/>
        <v>-1.5748031496062992E-2</v>
      </c>
      <c r="P41" s="35">
        <f t="shared" si="3"/>
        <v>9.8580441640378547E-2</v>
      </c>
      <c r="Q41" s="10"/>
      <c r="R41">
        <v>1</v>
      </c>
      <c r="S41" s="94">
        <f t="shared" si="5"/>
        <v>1</v>
      </c>
      <c r="T41" s="49">
        <f t="shared" si="4"/>
        <v>125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/>
      <c r="H44" s="73"/>
      <c r="I44" s="22">
        <f t="shared" si="9"/>
        <v>1</v>
      </c>
      <c r="J44" s="36">
        <f t="shared" si="9"/>
        <v>1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7.8864353312302837E-4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/>
      <c r="H47" s="72"/>
      <c r="I47" s="22">
        <f t="shared" si="9"/>
        <v>1</v>
      </c>
      <c r="J47" s="33">
        <f t="shared" si="9"/>
        <v>1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7.8864353312302837E-4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-1</v>
      </c>
      <c r="N49" s="34">
        <f t="shared" si="8"/>
        <v>-1</v>
      </c>
      <c r="O49" s="69">
        <f t="shared" si="6"/>
        <v>-1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3</v>
      </c>
      <c r="F53" s="72">
        <v>4</v>
      </c>
      <c r="G53" s="21">
        <v>6</v>
      </c>
      <c r="H53" s="72">
        <v>7</v>
      </c>
      <c r="I53" s="42">
        <f t="shared" si="9"/>
        <v>-3</v>
      </c>
      <c r="J53" s="40">
        <f t="shared" si="9"/>
        <v>-3</v>
      </c>
      <c r="K53" s="21">
        <v>5</v>
      </c>
      <c r="L53" s="72">
        <v>6</v>
      </c>
      <c r="M53" s="21">
        <f t="shared" si="8"/>
        <v>-2</v>
      </c>
      <c r="N53" s="34">
        <f t="shared" si="8"/>
        <v>-2</v>
      </c>
      <c r="O53" s="69">
        <f t="shared" si="6"/>
        <v>-0.33333333333333331</v>
      </c>
      <c r="P53" s="35">
        <f t="shared" si="3"/>
        <v>3.1545741324921135E-3</v>
      </c>
      <c r="Q53" s="10"/>
      <c r="R53">
        <v>0</v>
      </c>
      <c r="S53" s="13">
        <f t="shared" si="5"/>
        <v>0</v>
      </c>
      <c r="T53" s="49">
        <f t="shared" si="4"/>
        <v>4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1037</v>
      </c>
      <c r="F54" s="75">
        <f>SUM(F5:F53)</f>
        <v>1268</v>
      </c>
      <c r="G54" s="43">
        <f>SUM(G5:G53)</f>
        <v>1038</v>
      </c>
      <c r="H54" s="75">
        <f>SUM(H5:H53)</f>
        <v>1270</v>
      </c>
      <c r="I54" s="44">
        <f t="shared" si="9"/>
        <v>-1</v>
      </c>
      <c r="J54" s="141">
        <f t="shared" si="9"/>
        <v>-2</v>
      </c>
      <c r="K54" s="43">
        <f>SUM(K5:K53)</f>
        <v>1060</v>
      </c>
      <c r="L54" s="75">
        <f>SUM(L5:L53)</f>
        <v>1274</v>
      </c>
      <c r="M54" s="44">
        <f t="shared" si="8"/>
        <v>-23</v>
      </c>
      <c r="N54" s="45">
        <f t="shared" si="8"/>
        <v>-6</v>
      </c>
      <c r="O54" s="71">
        <f t="shared" si="6"/>
        <v>-4.7095761381475663E-3</v>
      </c>
      <c r="P54" s="46">
        <f t="shared" si="3"/>
        <v>1</v>
      </c>
      <c r="Q54" s="14"/>
      <c r="R54" s="15">
        <f>SUM(R5:R53)</f>
        <v>33</v>
      </c>
      <c r="T54" s="88">
        <f t="shared" si="4"/>
        <v>1268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topLeftCell="A31" zoomScaleNormal="100" zoomScaleSheetLayoutView="100" workbookViewId="0">
      <selection activeCell="K65" sqref="K65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117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44378</v>
      </c>
      <c r="F3" s="257"/>
      <c r="G3" s="256">
        <v>44348</v>
      </c>
      <c r="H3" s="257"/>
      <c r="I3" s="250" t="s">
        <v>3</v>
      </c>
      <c r="J3" s="251"/>
      <c r="K3" s="256">
        <v>44013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114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1.5748031496062992E-3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16</v>
      </c>
      <c r="W5" s="82">
        <v>1028</v>
      </c>
      <c r="X5" s="83">
        <v>7</v>
      </c>
      <c r="Y5" s="83">
        <v>13</v>
      </c>
      <c r="Z5" s="82">
        <v>2</v>
      </c>
      <c r="AA5" s="82">
        <v>2</v>
      </c>
      <c r="AB5" s="83">
        <v>3</v>
      </c>
      <c r="AC5" s="83">
        <v>24</v>
      </c>
      <c r="AD5" s="82">
        <v>5</v>
      </c>
      <c r="AE5" s="84">
        <v>196</v>
      </c>
      <c r="AF5" s="83">
        <v>2</v>
      </c>
      <c r="AG5" s="83">
        <v>5</v>
      </c>
      <c r="AH5" s="57">
        <v>35</v>
      </c>
      <c r="AI5" s="58">
        <v>1270</v>
      </c>
      <c r="AJ5" s="85">
        <v>611</v>
      </c>
      <c r="AK5" s="80">
        <v>659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3</v>
      </c>
      <c r="H6" s="74">
        <v>3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1</v>
      </c>
      <c r="N6" s="31">
        <f t="shared" si="1"/>
        <v>1</v>
      </c>
      <c r="O6" s="68">
        <f t="shared" si="2"/>
        <v>0.5</v>
      </c>
      <c r="P6" s="32">
        <f t="shared" si="3"/>
        <v>2.3622047244094488E-3</v>
      </c>
      <c r="Q6" s="10"/>
      <c r="R6">
        <v>1</v>
      </c>
      <c r="S6" s="101">
        <f>D6</f>
        <v>6</v>
      </c>
      <c r="T6" s="49">
        <f t="shared" si="4"/>
        <v>3</v>
      </c>
      <c r="U6" s="12" t="s">
        <v>19</v>
      </c>
      <c r="V6" s="59">
        <v>0.45714285714285713</v>
      </c>
      <c r="W6" s="59">
        <v>0.80944881889763776</v>
      </c>
      <c r="X6" s="60">
        <v>0.2</v>
      </c>
      <c r="Y6" s="60">
        <v>1.0236220472440945E-2</v>
      </c>
      <c r="Z6" s="59">
        <v>5.7142857142857141E-2</v>
      </c>
      <c r="AA6" s="59">
        <v>1.5748031496062992E-3</v>
      </c>
      <c r="AB6" s="60">
        <v>8.5714285714285715E-2</v>
      </c>
      <c r="AC6" s="60">
        <v>1.889763779527559E-2</v>
      </c>
      <c r="AD6" s="59">
        <v>0.14285714285714285</v>
      </c>
      <c r="AE6" s="59">
        <v>0.15433070866141732</v>
      </c>
      <c r="AF6" s="60">
        <v>5.7142857142857141E-2</v>
      </c>
      <c r="AG6" s="60">
        <v>3.937007874015748E-3</v>
      </c>
      <c r="AH6" s="61">
        <v>1</v>
      </c>
      <c r="AI6" s="62">
        <v>0.99842519685039377</v>
      </c>
      <c r="AJ6" s="63">
        <v>0.48110236220472441</v>
      </c>
      <c r="AK6" s="64">
        <v>0.51889763779527565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1.5748031496062992E-3</v>
      </c>
      <c r="Q7" s="10"/>
      <c r="R7">
        <v>0</v>
      </c>
      <c r="S7" s="110">
        <f>D7</f>
        <v>2</v>
      </c>
      <c r="T7" s="49">
        <f t="shared" si="4"/>
        <v>2</v>
      </c>
      <c r="AC7" t="s">
        <v>115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102</v>
      </c>
      <c r="F8" s="73">
        <v>188</v>
      </c>
      <c r="G8" s="93">
        <v>102</v>
      </c>
      <c r="H8" s="73">
        <v>188</v>
      </c>
      <c r="I8" s="22">
        <f t="shared" si="0"/>
        <v>0</v>
      </c>
      <c r="J8" s="33">
        <f t="shared" si="0"/>
        <v>0</v>
      </c>
      <c r="K8" s="93">
        <v>113</v>
      </c>
      <c r="L8" s="73">
        <v>203</v>
      </c>
      <c r="M8" s="22">
        <f t="shared" si="1"/>
        <v>-11</v>
      </c>
      <c r="N8" s="34">
        <f t="shared" si="1"/>
        <v>-15</v>
      </c>
      <c r="O8" s="69">
        <f t="shared" si="2"/>
        <v>-7.3891625615763554E-2</v>
      </c>
      <c r="P8" s="35">
        <f t="shared" si="3"/>
        <v>0.14803149606299212</v>
      </c>
      <c r="Q8" s="10"/>
      <c r="R8">
        <v>1</v>
      </c>
      <c r="S8" s="143">
        <f>D8</f>
        <v>5</v>
      </c>
      <c r="T8" s="49">
        <f t="shared" si="4"/>
        <v>188</v>
      </c>
      <c r="AC8" t="s">
        <v>116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11</v>
      </c>
      <c r="F9" s="73">
        <v>21</v>
      </c>
      <c r="G9" s="93">
        <v>11</v>
      </c>
      <c r="H9" s="73">
        <v>21</v>
      </c>
      <c r="I9" s="22">
        <f t="shared" si="0"/>
        <v>0</v>
      </c>
      <c r="J9" s="33">
        <f t="shared" si="0"/>
        <v>0</v>
      </c>
      <c r="K9" s="93">
        <v>10</v>
      </c>
      <c r="L9" s="73">
        <v>19</v>
      </c>
      <c r="M9" s="22">
        <f t="shared" si="1"/>
        <v>1</v>
      </c>
      <c r="N9" s="34">
        <f t="shared" si="1"/>
        <v>2</v>
      </c>
      <c r="O9" s="69">
        <f t="shared" si="2"/>
        <v>0.10526315789473684</v>
      </c>
      <c r="P9" s="35">
        <f t="shared" si="3"/>
        <v>1.6535433070866142E-2</v>
      </c>
      <c r="Q9" s="10"/>
      <c r="R9">
        <v>1</v>
      </c>
      <c r="S9" s="94">
        <f t="shared" ref="S9:S53" si="5">D9</f>
        <v>1</v>
      </c>
      <c r="T9" s="49">
        <f t="shared" si="4"/>
        <v>21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0</v>
      </c>
      <c r="O10" s="69">
        <f t="shared" si="2"/>
        <v>0</v>
      </c>
      <c r="P10" s="35">
        <f t="shared" si="3"/>
        <v>7.874015748031496E-4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1.5748031496062992E-3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180</v>
      </c>
      <c r="F12" s="73">
        <v>224</v>
      </c>
      <c r="G12" s="93">
        <v>180</v>
      </c>
      <c r="H12" s="73">
        <v>223</v>
      </c>
      <c r="I12" s="22">
        <f t="shared" si="0"/>
        <v>0</v>
      </c>
      <c r="J12" s="33">
        <f t="shared" si="0"/>
        <v>1</v>
      </c>
      <c r="K12" s="93">
        <v>175</v>
      </c>
      <c r="L12" s="73">
        <v>216</v>
      </c>
      <c r="M12" s="22">
        <f t="shared" si="1"/>
        <v>5</v>
      </c>
      <c r="N12" s="34">
        <f t="shared" si="1"/>
        <v>8</v>
      </c>
      <c r="O12" s="69">
        <f t="shared" si="2"/>
        <v>3.7037037037037035E-2</v>
      </c>
      <c r="P12" s="35">
        <f t="shared" si="3"/>
        <v>0.17637795275590551</v>
      </c>
      <c r="Q12" s="10"/>
      <c r="R12">
        <v>1</v>
      </c>
      <c r="S12" s="94">
        <f t="shared" si="5"/>
        <v>1</v>
      </c>
      <c r="T12" s="49">
        <f t="shared" si="4"/>
        <v>224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128</v>
      </c>
      <c r="F13" s="73">
        <v>131</v>
      </c>
      <c r="G13" s="93">
        <v>129</v>
      </c>
      <c r="H13" s="73">
        <v>132</v>
      </c>
      <c r="I13" s="22">
        <f t="shared" si="0"/>
        <v>-1</v>
      </c>
      <c r="J13" s="33">
        <f t="shared" si="0"/>
        <v>-1</v>
      </c>
      <c r="K13" s="93">
        <v>143</v>
      </c>
      <c r="L13" s="73">
        <v>143</v>
      </c>
      <c r="M13" s="22">
        <f t="shared" si="1"/>
        <v>-15</v>
      </c>
      <c r="N13" s="34">
        <f t="shared" si="1"/>
        <v>-12</v>
      </c>
      <c r="O13" s="69">
        <f>IF(ISERROR(N13/L13),0,N13/L13)</f>
        <v>-8.3916083916083919E-2</v>
      </c>
      <c r="P13" s="35">
        <f t="shared" si="3"/>
        <v>0.1031496062992126</v>
      </c>
      <c r="Q13" s="10"/>
      <c r="R13">
        <v>1</v>
      </c>
      <c r="S13" s="94">
        <f t="shared" si="5"/>
        <v>1</v>
      </c>
      <c r="T13" s="49">
        <f t="shared" si="4"/>
        <v>131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1</v>
      </c>
      <c r="P14" s="35">
        <f t="shared" si="3"/>
        <v>1.5748031496062992E-3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7.874015748031496E-4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6</v>
      </c>
      <c r="F17" s="73">
        <v>7</v>
      </c>
      <c r="G17" s="93">
        <v>6</v>
      </c>
      <c r="H17" s="73">
        <v>6</v>
      </c>
      <c r="I17" s="22">
        <f t="shared" si="0"/>
        <v>0</v>
      </c>
      <c r="J17" s="33">
        <f t="shared" si="0"/>
        <v>1</v>
      </c>
      <c r="K17" s="93">
        <v>5</v>
      </c>
      <c r="L17" s="73">
        <v>6</v>
      </c>
      <c r="M17" s="22">
        <f t="shared" si="1"/>
        <v>1</v>
      </c>
      <c r="N17" s="34">
        <f t="shared" si="1"/>
        <v>1</v>
      </c>
      <c r="O17" s="69">
        <f t="shared" si="6"/>
        <v>0.16666666666666666</v>
      </c>
      <c r="P17" s="35">
        <f t="shared" si="3"/>
        <v>5.5118110236220472E-3</v>
      </c>
      <c r="Q17" s="10"/>
      <c r="R17">
        <v>1</v>
      </c>
      <c r="S17" s="94">
        <f t="shared" si="5"/>
        <v>1</v>
      </c>
      <c r="T17" s="49">
        <f t="shared" si="4"/>
        <v>7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34</v>
      </c>
      <c r="F18" s="73">
        <v>34</v>
      </c>
      <c r="G18" s="93">
        <v>34</v>
      </c>
      <c r="H18" s="73">
        <v>34</v>
      </c>
      <c r="I18" s="22">
        <f t="shared" si="0"/>
        <v>0</v>
      </c>
      <c r="J18" s="33">
        <f t="shared" si="0"/>
        <v>0</v>
      </c>
      <c r="K18" s="93">
        <v>42</v>
      </c>
      <c r="L18" s="73">
        <v>42</v>
      </c>
      <c r="M18" s="22">
        <f t="shared" si="1"/>
        <v>-8</v>
      </c>
      <c r="N18" s="34">
        <f t="shared" si="1"/>
        <v>-8</v>
      </c>
      <c r="O18" s="69">
        <f t="shared" si="6"/>
        <v>-0.19047619047619047</v>
      </c>
      <c r="P18" s="35">
        <f t="shared" si="3"/>
        <v>2.6771653543307086E-2</v>
      </c>
      <c r="Q18" s="10"/>
      <c r="R18">
        <v>1</v>
      </c>
      <c r="S18" s="94">
        <f t="shared" si="5"/>
        <v>1</v>
      </c>
      <c r="T18" s="49">
        <f t="shared" si="4"/>
        <v>34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7.874015748031496E-4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>
        <v>1</v>
      </c>
      <c r="L20" s="109">
        <v>1</v>
      </c>
      <c r="M20" s="93">
        <v>0</v>
      </c>
      <c r="N20" s="106">
        <v>0</v>
      </c>
      <c r="O20" s="107">
        <f t="shared" si="6"/>
        <v>0</v>
      </c>
      <c r="P20" s="108">
        <f t="shared" si="3"/>
        <v>7.874015748031496E-4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118</v>
      </c>
      <c r="F21" s="73">
        <v>129</v>
      </c>
      <c r="G21" s="93">
        <v>119</v>
      </c>
      <c r="H21" s="73">
        <v>130</v>
      </c>
      <c r="I21" s="22">
        <f t="shared" si="0"/>
        <v>-1</v>
      </c>
      <c r="J21" s="33">
        <f t="shared" si="0"/>
        <v>-1</v>
      </c>
      <c r="K21" s="93">
        <v>121</v>
      </c>
      <c r="L21" s="73">
        <v>130</v>
      </c>
      <c r="M21" s="22">
        <f t="shared" ref="M21:N33" si="7">E21-K21</f>
        <v>-3</v>
      </c>
      <c r="N21" s="34">
        <f t="shared" si="7"/>
        <v>-1</v>
      </c>
      <c r="O21" s="69">
        <f t="shared" si="6"/>
        <v>-7.6923076923076927E-3</v>
      </c>
      <c r="P21" s="35">
        <f t="shared" si="3"/>
        <v>0.1015748031496063</v>
      </c>
      <c r="Q21" s="10"/>
      <c r="R21">
        <v>1</v>
      </c>
      <c r="S21" s="94">
        <f t="shared" si="5"/>
        <v>1</v>
      </c>
      <c r="T21" s="49">
        <f t="shared" si="4"/>
        <v>129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4.7244094488188976E-3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2</v>
      </c>
      <c r="F23" s="73">
        <v>5</v>
      </c>
      <c r="G23" s="93">
        <v>2</v>
      </c>
      <c r="H23" s="73">
        <v>5</v>
      </c>
      <c r="I23" s="37">
        <f t="shared" si="0"/>
        <v>0</v>
      </c>
      <c r="J23" s="33">
        <f t="shared" si="0"/>
        <v>0</v>
      </c>
      <c r="K23" s="93">
        <v>3</v>
      </c>
      <c r="L23" s="73">
        <v>7</v>
      </c>
      <c r="M23" s="37">
        <f t="shared" si="7"/>
        <v>-1</v>
      </c>
      <c r="N23" s="38">
        <f t="shared" si="7"/>
        <v>-2</v>
      </c>
      <c r="O23" s="70">
        <f t="shared" si="6"/>
        <v>-0.2857142857142857</v>
      </c>
      <c r="P23" s="39">
        <f t="shared" si="3"/>
        <v>3.937007874015748E-3</v>
      </c>
      <c r="Q23" s="10"/>
      <c r="R23">
        <v>1</v>
      </c>
      <c r="S23" s="94">
        <f t="shared" si="5"/>
        <v>1</v>
      </c>
      <c r="T23" s="49">
        <f t="shared" si="4"/>
        <v>5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2</v>
      </c>
      <c r="F24" s="73">
        <v>2</v>
      </c>
      <c r="G24" s="22">
        <v>2</v>
      </c>
      <c r="H24" s="73">
        <v>2</v>
      </c>
      <c r="I24" s="37">
        <f t="shared" si="0"/>
        <v>0</v>
      </c>
      <c r="J24" s="40">
        <f t="shared" si="0"/>
        <v>0</v>
      </c>
      <c r="K24" s="22">
        <v>1</v>
      </c>
      <c r="L24" s="73">
        <v>1</v>
      </c>
      <c r="M24" s="37">
        <f t="shared" si="7"/>
        <v>1</v>
      </c>
      <c r="N24" s="38">
        <f t="shared" si="7"/>
        <v>1</v>
      </c>
      <c r="O24" s="70">
        <f t="shared" si="6"/>
        <v>1</v>
      </c>
      <c r="P24" s="39">
        <f t="shared" si="3"/>
        <v>1.5748031496062992E-3</v>
      </c>
      <c r="Q24" s="10"/>
      <c r="R24">
        <v>1</v>
      </c>
      <c r="S24" s="101">
        <f t="shared" si="5"/>
        <v>6</v>
      </c>
      <c r="T24" s="49">
        <f t="shared" si="4"/>
        <v>2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18</v>
      </c>
      <c r="F26" s="73">
        <v>24</v>
      </c>
      <c r="G26" s="93">
        <v>19</v>
      </c>
      <c r="H26" s="73">
        <v>25</v>
      </c>
      <c r="I26" s="22">
        <f t="shared" si="0"/>
        <v>-1</v>
      </c>
      <c r="J26" s="33">
        <f t="shared" si="0"/>
        <v>-1</v>
      </c>
      <c r="K26" s="93">
        <v>13</v>
      </c>
      <c r="L26" s="73">
        <v>21</v>
      </c>
      <c r="M26" s="22">
        <f t="shared" si="7"/>
        <v>5</v>
      </c>
      <c r="N26" s="34">
        <f t="shared" si="7"/>
        <v>3</v>
      </c>
      <c r="O26" s="69">
        <f t="shared" si="6"/>
        <v>0.14285714285714285</v>
      </c>
      <c r="P26" s="35">
        <f t="shared" si="3"/>
        <v>1.889763779527559E-2</v>
      </c>
      <c r="Q26" s="10"/>
      <c r="R26">
        <v>1</v>
      </c>
      <c r="S26" s="94">
        <f t="shared" si="5"/>
        <v>1</v>
      </c>
      <c r="T26" s="49">
        <f t="shared" si="4"/>
        <v>24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>
        <v>4</v>
      </c>
      <c r="G27" s="93">
        <v>1</v>
      </c>
      <c r="H27" s="73">
        <v>5</v>
      </c>
      <c r="I27" s="22">
        <f t="shared" si="0"/>
        <v>-1</v>
      </c>
      <c r="J27" s="33">
        <f t="shared" si="0"/>
        <v>-1</v>
      </c>
      <c r="K27" s="93"/>
      <c r="L27" s="73">
        <v>4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3.1496062992125984E-3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-1</v>
      </c>
      <c r="N28" s="34">
        <f t="shared" si="7"/>
        <v>-1</v>
      </c>
      <c r="O28" s="69">
        <f t="shared" si="6"/>
        <v>-0.5</v>
      </c>
      <c r="P28" s="35">
        <f t="shared" si="3"/>
        <v>7.874015748031496E-4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249</v>
      </c>
      <c r="F29" s="73">
        <v>298</v>
      </c>
      <c r="G29" s="93">
        <v>249</v>
      </c>
      <c r="H29" s="73">
        <v>297</v>
      </c>
      <c r="I29" s="22">
        <f t="shared" si="0"/>
        <v>0</v>
      </c>
      <c r="J29" s="33">
        <f t="shared" si="0"/>
        <v>1</v>
      </c>
      <c r="K29" s="93">
        <v>249</v>
      </c>
      <c r="L29" s="73">
        <v>290</v>
      </c>
      <c r="M29" s="22">
        <f t="shared" si="7"/>
        <v>0</v>
      </c>
      <c r="N29" s="34">
        <f t="shared" si="7"/>
        <v>8</v>
      </c>
      <c r="O29" s="69">
        <f t="shared" si="6"/>
        <v>2.7586206896551724E-2</v>
      </c>
      <c r="P29" s="35">
        <f t="shared" si="3"/>
        <v>0.23464566929133859</v>
      </c>
      <c r="Q29" s="10"/>
      <c r="R29">
        <v>1</v>
      </c>
      <c r="S29" s="94">
        <f t="shared" si="5"/>
        <v>1</v>
      </c>
      <c r="T29" s="49">
        <f t="shared" si="4"/>
        <v>298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7.874015748031496E-4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21</v>
      </c>
      <c r="H35" s="73">
        <v>21</v>
      </c>
      <c r="I35" s="22">
        <f t="shared" si="0"/>
        <v>0</v>
      </c>
      <c r="J35" s="33">
        <f t="shared" si="0"/>
        <v>0</v>
      </c>
      <c r="K35" s="93">
        <v>21</v>
      </c>
      <c r="L35" s="73">
        <v>21</v>
      </c>
      <c r="M35" s="22">
        <f t="shared" ref="M35:N54" si="8">E35-K35</f>
        <v>0</v>
      </c>
      <c r="N35" s="34">
        <f t="shared" si="8"/>
        <v>0</v>
      </c>
      <c r="O35" s="69">
        <f t="shared" si="6"/>
        <v>0</v>
      </c>
      <c r="P35" s="35">
        <f t="shared" si="3"/>
        <v>1.6535433070866142E-2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5</v>
      </c>
      <c r="F36" s="73">
        <v>5</v>
      </c>
      <c r="G36" s="93">
        <v>5</v>
      </c>
      <c r="H36" s="73">
        <v>5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2</v>
      </c>
      <c r="N36" s="34">
        <f t="shared" si="8"/>
        <v>2</v>
      </c>
      <c r="O36" s="69">
        <f t="shared" si="6"/>
        <v>0.66666666666666663</v>
      </c>
      <c r="P36" s="35">
        <f t="shared" si="3"/>
        <v>3.937007874015748E-3</v>
      </c>
      <c r="Q36" s="10"/>
      <c r="R36">
        <v>1</v>
      </c>
      <c r="S36" s="99">
        <f t="shared" si="5"/>
        <v>2</v>
      </c>
      <c r="T36" s="49">
        <f t="shared" si="4"/>
        <v>5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16</v>
      </c>
      <c r="F37" s="73">
        <v>22</v>
      </c>
      <c r="G37" s="93">
        <v>16</v>
      </c>
      <c r="H37" s="73">
        <v>22</v>
      </c>
      <c r="I37" s="22">
        <f t="shared" ref="I37:J54" si="9">E37-G37</f>
        <v>0</v>
      </c>
      <c r="J37" s="36">
        <f t="shared" si="9"/>
        <v>0</v>
      </c>
      <c r="K37" s="93">
        <v>11</v>
      </c>
      <c r="L37" s="73">
        <v>11</v>
      </c>
      <c r="M37" s="22">
        <f t="shared" si="8"/>
        <v>5</v>
      </c>
      <c r="N37" s="34">
        <f t="shared" si="8"/>
        <v>11</v>
      </c>
      <c r="O37" s="69">
        <f t="shared" si="6"/>
        <v>1</v>
      </c>
      <c r="P37" s="35">
        <f t="shared" si="3"/>
        <v>1.7322834645669291E-2</v>
      </c>
      <c r="Q37" s="10"/>
      <c r="R37" s="98">
        <v>1</v>
      </c>
      <c r="S37" s="96">
        <f t="shared" si="5"/>
        <v>4</v>
      </c>
      <c r="T37" s="49">
        <f t="shared" si="4"/>
        <v>22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7.874015748031496E-4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>
        <v>3</v>
      </c>
      <c r="L40" s="73">
        <v>3</v>
      </c>
      <c r="M40" s="22">
        <f t="shared" si="8"/>
        <v>-3</v>
      </c>
      <c r="N40" s="34">
        <f t="shared" si="8"/>
        <v>-3</v>
      </c>
      <c r="O40" s="69">
        <f t="shared" si="6"/>
        <v>-1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118</v>
      </c>
      <c r="F41" s="72">
        <v>124</v>
      </c>
      <c r="G41" s="93">
        <v>119</v>
      </c>
      <c r="H41" s="72">
        <v>125</v>
      </c>
      <c r="I41" s="22">
        <f t="shared" si="9"/>
        <v>-1</v>
      </c>
      <c r="J41" s="36">
        <f t="shared" si="9"/>
        <v>-1</v>
      </c>
      <c r="K41" s="93">
        <v>124</v>
      </c>
      <c r="L41" s="72">
        <v>130</v>
      </c>
      <c r="M41" s="22">
        <f t="shared" si="8"/>
        <v>-6</v>
      </c>
      <c r="N41" s="34">
        <f t="shared" si="8"/>
        <v>-6</v>
      </c>
      <c r="O41" s="69">
        <f t="shared" si="6"/>
        <v>-4.6153846153846156E-2</v>
      </c>
      <c r="P41" s="35">
        <f t="shared" si="3"/>
        <v>9.763779527559055E-2</v>
      </c>
      <c r="Q41" s="10"/>
      <c r="R41">
        <v>1</v>
      </c>
      <c r="S41" s="94">
        <f t="shared" si="5"/>
        <v>1</v>
      </c>
      <c r="T41" s="49">
        <f t="shared" si="4"/>
        <v>124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/>
      <c r="F44" s="73"/>
      <c r="G44" s="93"/>
      <c r="H44" s="73"/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-1</v>
      </c>
      <c r="N44" s="34">
        <f t="shared" si="8"/>
        <v>-1</v>
      </c>
      <c r="O44" s="69">
        <f t="shared" si="6"/>
        <v>-1</v>
      </c>
      <c r="P44" s="35">
        <f t="shared" si="3"/>
        <v>0</v>
      </c>
      <c r="Q44" s="10"/>
      <c r="R44">
        <v>1</v>
      </c>
      <c r="S44" s="99">
        <f t="shared" si="5"/>
        <v>2</v>
      </c>
      <c r="T44" s="49">
        <f t="shared" si="4"/>
        <v>0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/>
      <c r="F47" s="72"/>
      <c r="G47" s="93"/>
      <c r="H47" s="72"/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-1</v>
      </c>
      <c r="N47" s="34">
        <f t="shared" si="8"/>
        <v>-1</v>
      </c>
      <c r="O47" s="69">
        <f t="shared" si="6"/>
        <v>-1</v>
      </c>
      <c r="P47" s="35">
        <f t="shared" si="3"/>
        <v>0</v>
      </c>
      <c r="Q47" s="10"/>
      <c r="R47">
        <v>1</v>
      </c>
      <c r="S47" s="99">
        <f t="shared" si="5"/>
        <v>2</v>
      </c>
      <c r="T47" s="49">
        <f t="shared" si="4"/>
        <v>0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-1</v>
      </c>
      <c r="N49" s="34">
        <f t="shared" si="8"/>
        <v>-1</v>
      </c>
      <c r="O49" s="69">
        <f t="shared" si="6"/>
        <v>-1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6</v>
      </c>
      <c r="F53" s="72">
        <v>7</v>
      </c>
      <c r="G53" s="21">
        <v>6</v>
      </c>
      <c r="H53" s="72">
        <v>8</v>
      </c>
      <c r="I53" s="42">
        <f t="shared" si="9"/>
        <v>0</v>
      </c>
      <c r="J53" s="40">
        <f t="shared" si="9"/>
        <v>-1</v>
      </c>
      <c r="K53" s="21">
        <v>5</v>
      </c>
      <c r="L53" s="72">
        <v>5</v>
      </c>
      <c r="M53" s="21">
        <f t="shared" si="8"/>
        <v>1</v>
      </c>
      <c r="N53" s="34">
        <f t="shared" si="8"/>
        <v>2</v>
      </c>
      <c r="O53" s="69">
        <f t="shared" si="6"/>
        <v>0.4</v>
      </c>
      <c r="P53" s="35">
        <f t="shared" si="3"/>
        <v>5.5118110236220472E-3</v>
      </c>
      <c r="Q53" s="10"/>
      <c r="R53">
        <v>0</v>
      </c>
      <c r="S53" s="13">
        <f t="shared" si="5"/>
        <v>0</v>
      </c>
      <c r="T53" s="49">
        <f t="shared" si="4"/>
        <v>7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1038</v>
      </c>
      <c r="F54" s="75">
        <f>SUM(F5:F53)</f>
        <v>1270</v>
      </c>
      <c r="G54" s="43">
        <f>SUM(G5:G53)</f>
        <v>1043</v>
      </c>
      <c r="H54" s="75">
        <f>SUM(H5:H53)</f>
        <v>1273</v>
      </c>
      <c r="I54" s="44">
        <f t="shared" si="9"/>
        <v>-5</v>
      </c>
      <c r="J54" s="141">
        <f t="shared" si="9"/>
        <v>-3</v>
      </c>
      <c r="K54" s="43">
        <f>SUM(K5:K53)</f>
        <v>1066</v>
      </c>
      <c r="L54" s="75">
        <f>SUM(L5:L53)</f>
        <v>1281</v>
      </c>
      <c r="M54" s="44">
        <f t="shared" si="8"/>
        <v>-28</v>
      </c>
      <c r="N54" s="45">
        <f t="shared" si="8"/>
        <v>-11</v>
      </c>
      <c r="O54" s="71">
        <f t="shared" si="6"/>
        <v>-8.5870413739266207E-3</v>
      </c>
      <c r="P54" s="46">
        <f t="shared" si="3"/>
        <v>1</v>
      </c>
      <c r="Q54" s="14"/>
      <c r="R54" s="15">
        <f>SUM(R5:R53)</f>
        <v>33</v>
      </c>
      <c r="T54" s="88">
        <f t="shared" si="4"/>
        <v>1270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topLeftCell="C31" zoomScaleNormal="100" zoomScaleSheetLayoutView="100" workbookViewId="0">
      <selection activeCell="W66" sqref="W66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113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44348</v>
      </c>
      <c r="F3" s="257"/>
      <c r="G3" s="256">
        <v>44317</v>
      </c>
      <c r="H3" s="257"/>
      <c r="I3" s="250" t="s">
        <v>3</v>
      </c>
      <c r="J3" s="251"/>
      <c r="K3" s="256">
        <v>43983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114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1.5710919088766694E-3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16</v>
      </c>
      <c r="W5" s="82">
        <f>SUM(T9+T11+T12+T13+T17+T18+T19+T21+T22+T23+T26+T29+T31+T34+T35+T40+T41+T48+T52)+1</f>
        <v>1029</v>
      </c>
      <c r="X5" s="83">
        <v>7</v>
      </c>
      <c r="Y5" s="83">
        <f>SUM(T7+T14+T15+T30+T32+T33+T36+T42+T44+T45+T47+T50+T51)+2</f>
        <v>13</v>
      </c>
      <c r="Z5" s="82">
        <v>2</v>
      </c>
      <c r="AA5" s="82">
        <v>2</v>
      </c>
      <c r="AB5" s="83">
        <v>3</v>
      </c>
      <c r="AC5" s="83">
        <f>SUM(T10+T20+T37+T43)</f>
        <v>24</v>
      </c>
      <c r="AD5" s="82">
        <v>5</v>
      </c>
      <c r="AE5" s="84">
        <f>SUM(T5+T8+T27+T28+T38+T39+T46)</f>
        <v>197</v>
      </c>
      <c r="AF5" s="83">
        <v>2</v>
      </c>
      <c r="AG5" s="83">
        <f>$T6+$T24</f>
        <v>5</v>
      </c>
      <c r="AH5" s="57">
        <f>V5+X5+Z5+AB5+AD5+AF5</f>
        <v>35</v>
      </c>
      <c r="AI5" s="58">
        <f>W5+Y5+AA5+AC5+AE5+AG5+3</f>
        <v>1273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3</v>
      </c>
      <c r="H6" s="74">
        <v>3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1</v>
      </c>
      <c r="N6" s="31">
        <f t="shared" si="1"/>
        <v>1</v>
      </c>
      <c r="O6" s="68">
        <f t="shared" si="2"/>
        <v>0.5</v>
      </c>
      <c r="P6" s="32">
        <f t="shared" si="3"/>
        <v>2.3566378633150041E-3</v>
      </c>
      <c r="Q6" s="10"/>
      <c r="R6">
        <v>1</v>
      </c>
      <c r="S6" s="101">
        <f>D6</f>
        <v>6</v>
      </c>
      <c r="T6" s="49">
        <f t="shared" si="4"/>
        <v>3</v>
      </c>
      <c r="U6" s="12" t="s">
        <v>19</v>
      </c>
      <c r="V6" s="59">
        <f>V5/AH5</f>
        <v>0.45714285714285713</v>
      </c>
      <c r="W6" s="59">
        <f>W5/AI5</f>
        <v>0.80832678711704631</v>
      </c>
      <c r="X6" s="60">
        <f>X5/AH5</f>
        <v>0.2</v>
      </c>
      <c r="Y6" s="60">
        <f>Y5/AI5</f>
        <v>1.0212097407698351E-2</v>
      </c>
      <c r="Z6" s="59">
        <f>Z5/AH5</f>
        <v>5.7142857142857141E-2</v>
      </c>
      <c r="AA6" s="59">
        <f>AA5/AI5</f>
        <v>1.5710919088766694E-3</v>
      </c>
      <c r="AB6" s="60">
        <f>AB5/AH5</f>
        <v>8.5714285714285715E-2</v>
      </c>
      <c r="AC6" s="60">
        <f>AC5/AI5</f>
        <v>1.8853102906520033E-2</v>
      </c>
      <c r="AD6" s="59">
        <f>AD5/AH5</f>
        <v>0.14285714285714285</v>
      </c>
      <c r="AE6" s="59">
        <f>AE5/AI5</f>
        <v>0.15475255302435192</v>
      </c>
      <c r="AF6" s="60">
        <f>AF5/AH5</f>
        <v>5.7142857142857141E-2</v>
      </c>
      <c r="AG6" s="60">
        <f>AG5/AI5</f>
        <v>3.927729772191673E-3</v>
      </c>
      <c r="AH6" s="61">
        <f>V6+X6+Z6+AB6+AD6+AF6</f>
        <v>1</v>
      </c>
      <c r="AI6" s="62">
        <f>W6+Y6+AA6+AC6+AE6+AG6</f>
        <v>0.99764336213668503</v>
      </c>
      <c r="AJ6" s="63">
        <f>AJ5/AI5</f>
        <v>0.39984289080911234</v>
      </c>
      <c r="AK6" s="64">
        <f>AK5/AI5</f>
        <v>0.48546739984289083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1.5710919088766694E-3</v>
      </c>
      <c r="Q7" s="10"/>
      <c r="R7">
        <v>0</v>
      </c>
      <c r="S7" s="110">
        <f>D7</f>
        <v>2</v>
      </c>
      <c r="T7" s="49">
        <f t="shared" si="4"/>
        <v>2</v>
      </c>
      <c r="AC7" t="s">
        <v>115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102</v>
      </c>
      <c r="F8" s="73">
        <v>188</v>
      </c>
      <c r="G8" s="93">
        <v>102</v>
      </c>
      <c r="H8" s="73">
        <v>188</v>
      </c>
      <c r="I8" s="22">
        <f t="shared" si="0"/>
        <v>0</v>
      </c>
      <c r="J8" s="33">
        <f t="shared" si="0"/>
        <v>0</v>
      </c>
      <c r="K8" s="93">
        <v>113</v>
      </c>
      <c r="L8" s="73">
        <v>202</v>
      </c>
      <c r="M8" s="22">
        <f t="shared" si="1"/>
        <v>-11</v>
      </c>
      <c r="N8" s="34">
        <f t="shared" si="1"/>
        <v>-14</v>
      </c>
      <c r="O8" s="69">
        <f t="shared" si="2"/>
        <v>-6.9306930693069313E-2</v>
      </c>
      <c r="P8" s="35">
        <f t="shared" si="3"/>
        <v>0.1476826394344069</v>
      </c>
      <c r="Q8" s="10"/>
      <c r="R8">
        <v>1</v>
      </c>
      <c r="S8" s="143">
        <f>D8</f>
        <v>5</v>
      </c>
      <c r="T8" s="49">
        <f t="shared" si="4"/>
        <v>188</v>
      </c>
      <c r="AC8" t="s">
        <v>116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11</v>
      </c>
      <c r="F9" s="73">
        <v>21</v>
      </c>
      <c r="G9" s="93">
        <v>11</v>
      </c>
      <c r="H9" s="73">
        <v>21</v>
      </c>
      <c r="I9" s="22">
        <f t="shared" si="0"/>
        <v>0</v>
      </c>
      <c r="J9" s="33">
        <f t="shared" si="0"/>
        <v>0</v>
      </c>
      <c r="K9" s="93">
        <v>10</v>
      </c>
      <c r="L9" s="73">
        <v>19</v>
      </c>
      <c r="M9" s="22">
        <f t="shared" si="1"/>
        <v>1</v>
      </c>
      <c r="N9" s="34">
        <f t="shared" si="1"/>
        <v>2</v>
      </c>
      <c r="O9" s="69">
        <f t="shared" si="2"/>
        <v>0.10526315789473684</v>
      </c>
      <c r="P9" s="35">
        <f t="shared" si="3"/>
        <v>1.6496465043205028E-2</v>
      </c>
      <c r="Q9" s="10"/>
      <c r="R9">
        <v>1</v>
      </c>
      <c r="S9" s="94">
        <f t="shared" ref="S9:S53" si="5">D9</f>
        <v>1</v>
      </c>
      <c r="T9" s="49">
        <f t="shared" si="4"/>
        <v>21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0</v>
      </c>
      <c r="O10" s="69">
        <f t="shared" si="2"/>
        <v>0</v>
      </c>
      <c r="P10" s="35">
        <f t="shared" si="3"/>
        <v>7.855459544383347E-4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1.5710919088766694E-3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180</v>
      </c>
      <c r="F12" s="73">
        <v>223</v>
      </c>
      <c r="G12" s="93">
        <v>178</v>
      </c>
      <c r="H12" s="73">
        <v>220</v>
      </c>
      <c r="I12" s="22">
        <f t="shared" si="0"/>
        <v>2</v>
      </c>
      <c r="J12" s="33">
        <f t="shared" si="0"/>
        <v>3</v>
      </c>
      <c r="K12" s="93">
        <v>171</v>
      </c>
      <c r="L12" s="73">
        <v>212</v>
      </c>
      <c r="M12" s="22">
        <f t="shared" si="1"/>
        <v>9</v>
      </c>
      <c r="N12" s="34">
        <f t="shared" si="1"/>
        <v>11</v>
      </c>
      <c r="O12" s="69">
        <f t="shared" si="2"/>
        <v>5.1886792452830191E-2</v>
      </c>
      <c r="P12" s="35">
        <f t="shared" si="3"/>
        <v>0.17517674783974863</v>
      </c>
      <c r="Q12" s="10"/>
      <c r="R12">
        <v>1</v>
      </c>
      <c r="S12" s="94">
        <f t="shared" si="5"/>
        <v>1</v>
      </c>
      <c r="T12" s="49">
        <f t="shared" si="4"/>
        <v>223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129</v>
      </c>
      <c r="F13" s="73">
        <v>132</v>
      </c>
      <c r="G13" s="93">
        <v>128</v>
      </c>
      <c r="H13" s="73">
        <v>131</v>
      </c>
      <c r="I13" s="22">
        <f t="shared" si="0"/>
        <v>1</v>
      </c>
      <c r="J13" s="33">
        <f t="shared" si="0"/>
        <v>1</v>
      </c>
      <c r="K13" s="93">
        <v>149</v>
      </c>
      <c r="L13" s="73">
        <v>149</v>
      </c>
      <c r="M13" s="22">
        <f t="shared" si="1"/>
        <v>-20</v>
      </c>
      <c r="N13" s="34">
        <f t="shared" si="1"/>
        <v>-17</v>
      </c>
      <c r="O13" s="69">
        <f>IF(ISERROR(N13/L13),0,N13/L13)</f>
        <v>-0.11409395973154363</v>
      </c>
      <c r="P13" s="35">
        <f t="shared" si="3"/>
        <v>0.10369206598586017</v>
      </c>
      <c r="Q13" s="10"/>
      <c r="R13">
        <v>1</v>
      </c>
      <c r="S13" s="94">
        <f t="shared" si="5"/>
        <v>1</v>
      </c>
      <c r="T13" s="49">
        <f t="shared" si="4"/>
        <v>132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1</v>
      </c>
      <c r="P14" s="35">
        <f t="shared" si="3"/>
        <v>1.5710919088766694E-3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7.855459544383347E-4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6</v>
      </c>
      <c r="F17" s="73">
        <v>6</v>
      </c>
      <c r="G17" s="93">
        <v>6</v>
      </c>
      <c r="H17" s="73">
        <v>6</v>
      </c>
      <c r="I17" s="22">
        <f t="shared" si="0"/>
        <v>0</v>
      </c>
      <c r="J17" s="33">
        <f t="shared" si="0"/>
        <v>0</v>
      </c>
      <c r="K17" s="93">
        <v>4</v>
      </c>
      <c r="L17" s="73">
        <v>4</v>
      </c>
      <c r="M17" s="22">
        <f t="shared" si="1"/>
        <v>2</v>
      </c>
      <c r="N17" s="34">
        <f t="shared" si="1"/>
        <v>2</v>
      </c>
      <c r="O17" s="69">
        <f t="shared" si="6"/>
        <v>0.5</v>
      </c>
      <c r="P17" s="35">
        <f t="shared" si="3"/>
        <v>4.7132757266300082E-3</v>
      </c>
      <c r="Q17" s="10"/>
      <c r="R17">
        <v>1</v>
      </c>
      <c r="S17" s="94">
        <f t="shared" si="5"/>
        <v>1</v>
      </c>
      <c r="T17" s="49">
        <f t="shared" si="4"/>
        <v>6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34</v>
      </c>
      <c r="F18" s="73">
        <v>34</v>
      </c>
      <c r="G18" s="93">
        <v>36</v>
      </c>
      <c r="H18" s="73">
        <v>36</v>
      </c>
      <c r="I18" s="22">
        <f t="shared" si="0"/>
        <v>-2</v>
      </c>
      <c r="J18" s="33">
        <f t="shared" si="0"/>
        <v>-2</v>
      </c>
      <c r="K18" s="93">
        <v>42</v>
      </c>
      <c r="L18" s="73">
        <v>42</v>
      </c>
      <c r="M18" s="22">
        <f t="shared" si="1"/>
        <v>-8</v>
      </c>
      <c r="N18" s="34">
        <f t="shared" si="1"/>
        <v>-8</v>
      </c>
      <c r="O18" s="69">
        <f t="shared" si="6"/>
        <v>-0.19047619047619047</v>
      </c>
      <c r="P18" s="35">
        <f t="shared" si="3"/>
        <v>2.6708562450903379E-2</v>
      </c>
      <c r="Q18" s="10"/>
      <c r="R18">
        <v>1</v>
      </c>
      <c r="S18" s="94">
        <f t="shared" si="5"/>
        <v>1</v>
      </c>
      <c r="T18" s="49">
        <f t="shared" si="4"/>
        <v>34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7.855459544383347E-4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>
        <v>1</v>
      </c>
      <c r="L20" s="109">
        <v>1</v>
      </c>
      <c r="M20" s="93">
        <v>0</v>
      </c>
      <c r="N20" s="106">
        <v>0</v>
      </c>
      <c r="O20" s="107">
        <f t="shared" si="6"/>
        <v>0</v>
      </c>
      <c r="P20" s="108">
        <f t="shared" si="3"/>
        <v>7.855459544383347E-4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119</v>
      </c>
      <c r="F21" s="73">
        <v>130</v>
      </c>
      <c r="G21" s="93">
        <v>118</v>
      </c>
      <c r="H21" s="73">
        <v>129</v>
      </c>
      <c r="I21" s="22">
        <f t="shared" si="0"/>
        <v>1</v>
      </c>
      <c r="J21" s="33">
        <f t="shared" si="0"/>
        <v>1</v>
      </c>
      <c r="K21" s="93">
        <v>121</v>
      </c>
      <c r="L21" s="73">
        <v>130</v>
      </c>
      <c r="M21" s="22">
        <f t="shared" ref="M21:N33" si="7">E21-K21</f>
        <v>-2</v>
      </c>
      <c r="N21" s="34">
        <f t="shared" si="7"/>
        <v>0</v>
      </c>
      <c r="O21" s="69">
        <f t="shared" si="6"/>
        <v>0</v>
      </c>
      <c r="P21" s="35">
        <f t="shared" si="3"/>
        <v>0.10212097407698351</v>
      </c>
      <c r="Q21" s="10"/>
      <c r="R21">
        <v>1</v>
      </c>
      <c r="S21" s="94">
        <f t="shared" si="5"/>
        <v>1</v>
      </c>
      <c r="T21" s="49">
        <f t="shared" si="4"/>
        <v>130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4.7132757266300082E-3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2</v>
      </c>
      <c r="F23" s="73">
        <v>5</v>
      </c>
      <c r="G23" s="93">
        <v>1</v>
      </c>
      <c r="H23" s="73">
        <v>4</v>
      </c>
      <c r="I23" s="37">
        <f t="shared" si="0"/>
        <v>1</v>
      </c>
      <c r="J23" s="33">
        <f t="shared" si="0"/>
        <v>1</v>
      </c>
      <c r="K23" s="93">
        <v>4</v>
      </c>
      <c r="L23" s="73">
        <v>8</v>
      </c>
      <c r="M23" s="37">
        <f t="shared" si="7"/>
        <v>-2</v>
      </c>
      <c r="N23" s="38">
        <f t="shared" si="7"/>
        <v>-3</v>
      </c>
      <c r="O23" s="70">
        <f t="shared" si="6"/>
        <v>-0.375</v>
      </c>
      <c r="P23" s="39">
        <f t="shared" si="3"/>
        <v>3.927729772191673E-3</v>
      </c>
      <c r="Q23" s="10"/>
      <c r="R23">
        <v>1</v>
      </c>
      <c r="S23" s="94">
        <f t="shared" si="5"/>
        <v>1</v>
      </c>
      <c r="T23" s="49">
        <f t="shared" si="4"/>
        <v>5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2</v>
      </c>
      <c r="F24" s="73">
        <v>2</v>
      </c>
      <c r="G24" s="22">
        <v>2</v>
      </c>
      <c r="H24" s="73">
        <v>2</v>
      </c>
      <c r="I24" s="37">
        <f t="shared" si="0"/>
        <v>0</v>
      </c>
      <c r="J24" s="40">
        <f t="shared" si="0"/>
        <v>0</v>
      </c>
      <c r="K24" s="22">
        <v>1</v>
      </c>
      <c r="L24" s="73">
        <v>1</v>
      </c>
      <c r="M24" s="37">
        <f t="shared" si="7"/>
        <v>1</v>
      </c>
      <c r="N24" s="38">
        <f t="shared" si="7"/>
        <v>1</v>
      </c>
      <c r="O24" s="70">
        <f t="shared" si="6"/>
        <v>1</v>
      </c>
      <c r="P24" s="39">
        <f t="shared" si="3"/>
        <v>1.5710919088766694E-3</v>
      </c>
      <c r="Q24" s="10"/>
      <c r="R24">
        <v>1</v>
      </c>
      <c r="S24" s="101">
        <f t="shared" si="5"/>
        <v>6</v>
      </c>
      <c r="T24" s="49">
        <f t="shared" si="4"/>
        <v>2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19</v>
      </c>
      <c r="F26" s="73">
        <v>25</v>
      </c>
      <c r="G26" s="93">
        <v>19</v>
      </c>
      <c r="H26" s="73">
        <v>25</v>
      </c>
      <c r="I26" s="22">
        <f t="shared" si="0"/>
        <v>0</v>
      </c>
      <c r="J26" s="33">
        <f t="shared" si="0"/>
        <v>0</v>
      </c>
      <c r="K26" s="93">
        <v>13</v>
      </c>
      <c r="L26" s="73">
        <v>21</v>
      </c>
      <c r="M26" s="22">
        <f t="shared" si="7"/>
        <v>6</v>
      </c>
      <c r="N26" s="34">
        <f t="shared" si="7"/>
        <v>4</v>
      </c>
      <c r="O26" s="69">
        <f t="shared" si="6"/>
        <v>0.19047619047619047</v>
      </c>
      <c r="P26" s="35">
        <f t="shared" si="3"/>
        <v>1.9638648860958365E-2</v>
      </c>
      <c r="Q26" s="10"/>
      <c r="R26">
        <v>1</v>
      </c>
      <c r="S26" s="94">
        <f t="shared" si="5"/>
        <v>1</v>
      </c>
      <c r="T26" s="49">
        <f t="shared" si="4"/>
        <v>25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4</v>
      </c>
      <c r="M27" s="22">
        <f t="shared" si="7"/>
        <v>0</v>
      </c>
      <c r="N27" s="34">
        <f t="shared" si="7"/>
        <v>1</v>
      </c>
      <c r="O27" s="69">
        <f t="shared" si="6"/>
        <v>0.25</v>
      </c>
      <c r="P27" s="35">
        <f t="shared" si="3"/>
        <v>3.927729772191673E-3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-1</v>
      </c>
      <c r="N28" s="34">
        <f t="shared" si="7"/>
        <v>-1</v>
      </c>
      <c r="O28" s="69">
        <f t="shared" si="6"/>
        <v>-0.5</v>
      </c>
      <c r="P28" s="35">
        <f t="shared" si="3"/>
        <v>7.855459544383347E-4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249</v>
      </c>
      <c r="F29" s="73">
        <v>297</v>
      </c>
      <c r="G29" s="93">
        <v>249</v>
      </c>
      <c r="H29" s="73">
        <v>298</v>
      </c>
      <c r="I29" s="22">
        <f t="shared" si="0"/>
        <v>0</v>
      </c>
      <c r="J29" s="33">
        <f t="shared" si="0"/>
        <v>-1</v>
      </c>
      <c r="K29" s="93">
        <v>250</v>
      </c>
      <c r="L29" s="73">
        <v>292</v>
      </c>
      <c r="M29" s="22">
        <f t="shared" si="7"/>
        <v>-1</v>
      </c>
      <c r="N29" s="34">
        <f t="shared" si="7"/>
        <v>5</v>
      </c>
      <c r="O29" s="69">
        <f t="shared" si="6"/>
        <v>1.7123287671232876E-2</v>
      </c>
      <c r="P29" s="35">
        <f t="shared" si="3"/>
        <v>0.2333071484681854</v>
      </c>
      <c r="Q29" s="10"/>
      <c r="R29">
        <v>1</v>
      </c>
      <c r="S29" s="94">
        <f t="shared" si="5"/>
        <v>1</v>
      </c>
      <c r="T29" s="49">
        <f t="shared" si="4"/>
        <v>297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7.855459544383347E-4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21</v>
      </c>
      <c r="H35" s="73">
        <v>21</v>
      </c>
      <c r="I35" s="22">
        <f t="shared" si="0"/>
        <v>0</v>
      </c>
      <c r="J35" s="33">
        <f t="shared" si="0"/>
        <v>0</v>
      </c>
      <c r="K35" s="93">
        <v>24</v>
      </c>
      <c r="L35" s="73">
        <v>24</v>
      </c>
      <c r="M35" s="22">
        <f t="shared" ref="M35:N54" si="8">E35-K35</f>
        <v>-3</v>
      </c>
      <c r="N35" s="34">
        <f t="shared" si="8"/>
        <v>-3</v>
      </c>
      <c r="O35" s="69">
        <f t="shared" si="6"/>
        <v>-0.125</v>
      </c>
      <c r="P35" s="35">
        <f t="shared" si="3"/>
        <v>1.6496465043205028E-2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5</v>
      </c>
      <c r="F36" s="73">
        <v>5</v>
      </c>
      <c r="G36" s="93">
        <v>5</v>
      </c>
      <c r="H36" s="73">
        <v>5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2</v>
      </c>
      <c r="N36" s="34">
        <f t="shared" si="8"/>
        <v>2</v>
      </c>
      <c r="O36" s="69">
        <f t="shared" si="6"/>
        <v>0.66666666666666663</v>
      </c>
      <c r="P36" s="35">
        <f t="shared" si="3"/>
        <v>3.927729772191673E-3</v>
      </c>
      <c r="Q36" s="10"/>
      <c r="R36">
        <v>1</v>
      </c>
      <c r="S36" s="99">
        <f t="shared" si="5"/>
        <v>2</v>
      </c>
      <c r="T36" s="49">
        <f t="shared" si="4"/>
        <v>5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16</v>
      </c>
      <c r="F37" s="73">
        <v>22</v>
      </c>
      <c r="G37" s="93">
        <v>16</v>
      </c>
      <c r="H37" s="73">
        <v>22</v>
      </c>
      <c r="I37" s="22">
        <f t="shared" ref="I37:J54" si="9">E37-G37</f>
        <v>0</v>
      </c>
      <c r="J37" s="36">
        <f t="shared" si="9"/>
        <v>0</v>
      </c>
      <c r="K37" s="93">
        <v>11</v>
      </c>
      <c r="L37" s="73">
        <v>11</v>
      </c>
      <c r="M37" s="22">
        <f t="shared" si="8"/>
        <v>5</v>
      </c>
      <c r="N37" s="34">
        <f t="shared" si="8"/>
        <v>11</v>
      </c>
      <c r="O37" s="69">
        <f t="shared" si="6"/>
        <v>1</v>
      </c>
      <c r="P37" s="35">
        <f t="shared" si="3"/>
        <v>1.7282010997643361E-2</v>
      </c>
      <c r="Q37" s="10"/>
      <c r="R37" s="98">
        <v>1</v>
      </c>
      <c r="S37" s="96">
        <f t="shared" si="5"/>
        <v>4</v>
      </c>
      <c r="T37" s="49">
        <f t="shared" si="4"/>
        <v>22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7.855459544383347E-4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119</v>
      </c>
      <c r="F41" s="72">
        <v>125</v>
      </c>
      <c r="G41" s="93">
        <v>119</v>
      </c>
      <c r="H41" s="72">
        <v>125</v>
      </c>
      <c r="I41" s="22">
        <f t="shared" si="9"/>
        <v>0</v>
      </c>
      <c r="J41" s="36">
        <f t="shared" si="9"/>
        <v>0</v>
      </c>
      <c r="K41" s="93">
        <v>124</v>
      </c>
      <c r="L41" s="72">
        <v>130</v>
      </c>
      <c r="M41" s="22">
        <f t="shared" si="8"/>
        <v>-5</v>
      </c>
      <c r="N41" s="34">
        <f t="shared" si="8"/>
        <v>-5</v>
      </c>
      <c r="O41" s="69">
        <f t="shared" si="6"/>
        <v>-3.8461538461538464E-2</v>
      </c>
      <c r="P41" s="35">
        <f t="shared" si="3"/>
        <v>9.819324430479183E-2</v>
      </c>
      <c r="Q41" s="10"/>
      <c r="R41">
        <v>1</v>
      </c>
      <c r="S41" s="94">
        <f t="shared" si="5"/>
        <v>1</v>
      </c>
      <c r="T41" s="49">
        <f t="shared" si="4"/>
        <v>125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/>
      <c r="F44" s="73"/>
      <c r="G44" s="93"/>
      <c r="H44" s="73"/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-1</v>
      </c>
      <c r="N44" s="34">
        <f t="shared" si="8"/>
        <v>-1</v>
      </c>
      <c r="O44" s="69">
        <f t="shared" si="6"/>
        <v>-1</v>
      </c>
      <c r="P44" s="35">
        <f t="shared" si="3"/>
        <v>0</v>
      </c>
      <c r="Q44" s="10"/>
      <c r="R44">
        <v>1</v>
      </c>
      <c r="S44" s="99">
        <f t="shared" si="5"/>
        <v>2</v>
      </c>
      <c r="T44" s="49">
        <f t="shared" si="4"/>
        <v>0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/>
      <c r="F47" s="72"/>
      <c r="G47" s="93"/>
      <c r="H47" s="72"/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-1</v>
      </c>
      <c r="N47" s="34">
        <f t="shared" si="8"/>
        <v>-1</v>
      </c>
      <c r="O47" s="69">
        <f t="shared" si="6"/>
        <v>-1</v>
      </c>
      <c r="P47" s="35">
        <f t="shared" si="3"/>
        <v>0</v>
      </c>
      <c r="Q47" s="10"/>
      <c r="R47">
        <v>1</v>
      </c>
      <c r="S47" s="99">
        <f t="shared" si="5"/>
        <v>2</v>
      </c>
      <c r="T47" s="49">
        <f t="shared" si="4"/>
        <v>0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-1</v>
      </c>
      <c r="N49" s="34">
        <f t="shared" si="8"/>
        <v>-1</v>
      </c>
      <c r="O49" s="69">
        <f t="shared" si="6"/>
        <v>-1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6</v>
      </c>
      <c r="F53" s="72">
        <v>8</v>
      </c>
      <c r="G53" s="21">
        <v>6</v>
      </c>
      <c r="H53" s="72">
        <v>8</v>
      </c>
      <c r="I53" s="42">
        <f t="shared" si="9"/>
        <v>0</v>
      </c>
      <c r="J53" s="40">
        <f t="shared" si="9"/>
        <v>0</v>
      </c>
      <c r="K53" s="21">
        <v>5</v>
      </c>
      <c r="L53" s="72">
        <v>6</v>
      </c>
      <c r="M53" s="21">
        <f t="shared" si="8"/>
        <v>1</v>
      </c>
      <c r="N53" s="34">
        <f t="shared" si="8"/>
        <v>2</v>
      </c>
      <c r="O53" s="69">
        <f t="shared" si="6"/>
        <v>0.33333333333333331</v>
      </c>
      <c r="P53" s="35">
        <f t="shared" si="3"/>
        <v>6.2843676355066776E-3</v>
      </c>
      <c r="Q53" s="10"/>
      <c r="R53">
        <v>0</v>
      </c>
      <c r="S53" s="13">
        <f t="shared" si="5"/>
        <v>0</v>
      </c>
      <c r="T53" s="49">
        <f t="shared" si="4"/>
        <v>8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1043</v>
      </c>
      <c r="F54" s="75">
        <f>SUM(F5:F53)</f>
        <v>1273</v>
      </c>
      <c r="G54" s="43">
        <f>SUM(G5:G53)</f>
        <v>1040</v>
      </c>
      <c r="H54" s="75">
        <f>SUM(H5:H53)</f>
        <v>1270</v>
      </c>
      <c r="I54" s="44">
        <f t="shared" si="9"/>
        <v>3</v>
      </c>
      <c r="J54" s="141">
        <f t="shared" si="9"/>
        <v>3</v>
      </c>
      <c r="K54" s="43">
        <f>SUM(K5:K53)</f>
        <v>1070</v>
      </c>
      <c r="L54" s="75">
        <f>SUM(L5:L53)</f>
        <v>1284</v>
      </c>
      <c r="M54" s="44">
        <f t="shared" si="8"/>
        <v>-27</v>
      </c>
      <c r="N54" s="45">
        <f t="shared" si="8"/>
        <v>-11</v>
      </c>
      <c r="O54" s="71">
        <f t="shared" si="6"/>
        <v>-8.5669781931464167E-3</v>
      </c>
      <c r="P54" s="46">
        <f t="shared" si="3"/>
        <v>1</v>
      </c>
      <c r="Q54" s="14"/>
      <c r="R54" s="15">
        <f>SUM(R5:R53)</f>
        <v>33</v>
      </c>
      <c r="T54" s="88">
        <f t="shared" si="4"/>
        <v>1273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"/>
  <sheetViews>
    <sheetView topLeftCell="A25" zoomScaleNormal="100" zoomScaleSheetLayoutView="100" workbookViewId="0">
      <selection activeCell="P65" sqref="P65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112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44317</v>
      </c>
      <c r="F3" s="257"/>
      <c r="G3" s="256">
        <v>44287</v>
      </c>
      <c r="H3" s="257"/>
      <c r="I3" s="250" t="s">
        <v>3</v>
      </c>
      <c r="J3" s="251"/>
      <c r="K3" s="256">
        <v>43952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1.5748031496062992E-3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16</v>
      </c>
      <c r="W5" s="82">
        <v>1026</v>
      </c>
      <c r="X5" s="83">
        <v>7</v>
      </c>
      <c r="Y5" s="83">
        <v>13</v>
      </c>
      <c r="Z5" s="82">
        <v>2</v>
      </c>
      <c r="AA5" s="82">
        <v>2</v>
      </c>
      <c r="AB5" s="83">
        <v>3</v>
      </c>
      <c r="AC5" s="83">
        <f>SUM(T10+T20+T37+T43)</f>
        <v>24</v>
      </c>
      <c r="AD5" s="82">
        <v>5</v>
      </c>
      <c r="AE5" s="84">
        <f>SUM(T5+T8+T27+T28+T38+T39+T46)</f>
        <v>197</v>
      </c>
      <c r="AF5" s="83">
        <v>2</v>
      </c>
      <c r="AG5" s="83">
        <f>$T6+$T24</f>
        <v>5</v>
      </c>
      <c r="AH5" s="57">
        <f>V5+X5+Z5+AB5+AD5+AF5</f>
        <v>35</v>
      </c>
      <c r="AI5" s="58">
        <f>W5+Y5+AA5+AC5+AE5+AG5+3</f>
        <v>1270</v>
      </c>
      <c r="AJ5" s="85">
        <v>614</v>
      </c>
      <c r="AK5" s="80">
        <v>656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3</v>
      </c>
      <c r="H6" s="74">
        <v>3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1</v>
      </c>
      <c r="N6" s="31">
        <f t="shared" si="1"/>
        <v>1</v>
      </c>
      <c r="O6" s="68">
        <f t="shared" si="2"/>
        <v>0.5</v>
      </c>
      <c r="P6" s="32">
        <f t="shared" si="3"/>
        <v>2.3622047244094488E-3</v>
      </c>
      <c r="Q6" s="10"/>
      <c r="R6">
        <v>1</v>
      </c>
      <c r="S6" s="101">
        <f>D6</f>
        <v>6</v>
      </c>
      <c r="T6" s="49">
        <f t="shared" si="4"/>
        <v>3</v>
      </c>
      <c r="U6" s="12" t="s">
        <v>19</v>
      </c>
      <c r="V6" s="59">
        <f>V5/AH5</f>
        <v>0.45714285714285713</v>
      </c>
      <c r="W6" s="59">
        <f>W5/AI5</f>
        <v>0.80787401574803153</v>
      </c>
      <c r="X6" s="60">
        <f>X5/AH5</f>
        <v>0.2</v>
      </c>
      <c r="Y6" s="60">
        <f>Y5/AI5</f>
        <v>1.0236220472440945E-2</v>
      </c>
      <c r="Z6" s="59">
        <f>Z5/AH5</f>
        <v>5.7142857142857141E-2</v>
      </c>
      <c r="AA6" s="59">
        <f>AA5/AI5</f>
        <v>1.5748031496062992E-3</v>
      </c>
      <c r="AB6" s="60">
        <f>AB5/AH5</f>
        <v>8.5714285714285715E-2</v>
      </c>
      <c r="AC6" s="60">
        <f>AC5/AI5</f>
        <v>1.889763779527559E-2</v>
      </c>
      <c r="AD6" s="59">
        <f>AD5/AH5</f>
        <v>0.14285714285714285</v>
      </c>
      <c r="AE6" s="59">
        <f>AE5/AI5</f>
        <v>0.15511811023622046</v>
      </c>
      <c r="AF6" s="60">
        <f>AF5/AH5</f>
        <v>5.7142857142857141E-2</v>
      </c>
      <c r="AG6" s="60">
        <f>AG5/AI5</f>
        <v>3.937007874015748E-3</v>
      </c>
      <c r="AH6" s="61">
        <f>V6+X6+Z6+AB6+AD6+AF6</f>
        <v>1</v>
      </c>
      <c r="AI6" s="62">
        <f>W6+Y6+AA6+AC6+AE6+AG6+0.001</f>
        <v>0.9986377952755906</v>
      </c>
      <c r="AJ6" s="63">
        <f>AJ5/AI5</f>
        <v>0.48346456692913387</v>
      </c>
      <c r="AK6" s="64">
        <f>AK5/AI5</f>
        <v>0.51653543307086613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1.5748031496062992E-3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102</v>
      </c>
      <c r="F8" s="73">
        <v>188</v>
      </c>
      <c r="G8" s="93">
        <v>101</v>
      </c>
      <c r="H8" s="73">
        <v>187</v>
      </c>
      <c r="I8" s="22">
        <f t="shared" si="0"/>
        <v>1</v>
      </c>
      <c r="J8" s="33">
        <f t="shared" si="0"/>
        <v>1</v>
      </c>
      <c r="K8" s="93">
        <v>114</v>
      </c>
      <c r="L8" s="73">
        <v>202</v>
      </c>
      <c r="M8" s="22">
        <f t="shared" si="1"/>
        <v>-12</v>
      </c>
      <c r="N8" s="34">
        <f t="shared" si="1"/>
        <v>-14</v>
      </c>
      <c r="O8" s="69">
        <f t="shared" si="2"/>
        <v>-6.9306930693069313E-2</v>
      </c>
      <c r="P8" s="35">
        <f t="shared" si="3"/>
        <v>0.14803149606299212</v>
      </c>
      <c r="Q8" s="10"/>
      <c r="R8">
        <v>1</v>
      </c>
      <c r="S8" s="143">
        <f>D8</f>
        <v>5</v>
      </c>
      <c r="T8" s="49">
        <f t="shared" si="4"/>
        <v>188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11</v>
      </c>
      <c r="F9" s="73">
        <v>21</v>
      </c>
      <c r="G9" s="93">
        <v>11</v>
      </c>
      <c r="H9" s="73">
        <v>21</v>
      </c>
      <c r="I9" s="22">
        <f t="shared" si="0"/>
        <v>0</v>
      </c>
      <c r="J9" s="33">
        <f t="shared" si="0"/>
        <v>0</v>
      </c>
      <c r="K9" s="93">
        <v>9</v>
      </c>
      <c r="L9" s="73">
        <v>18</v>
      </c>
      <c r="M9" s="22">
        <f t="shared" si="1"/>
        <v>2</v>
      </c>
      <c r="N9" s="34">
        <f t="shared" si="1"/>
        <v>3</v>
      </c>
      <c r="O9" s="69">
        <f t="shared" si="2"/>
        <v>0.16666666666666666</v>
      </c>
      <c r="P9" s="35">
        <f t="shared" si="3"/>
        <v>1.6535433070866142E-2</v>
      </c>
      <c r="Q9" s="10"/>
      <c r="R9">
        <v>1</v>
      </c>
      <c r="S9" s="94">
        <f t="shared" ref="S9:S53" si="5">D9</f>
        <v>1</v>
      </c>
      <c r="T9" s="49">
        <f t="shared" si="4"/>
        <v>21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0</v>
      </c>
      <c r="O10" s="69">
        <f t="shared" si="2"/>
        <v>0</v>
      </c>
      <c r="P10" s="35">
        <f t="shared" si="3"/>
        <v>7.874015748031496E-4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1.5748031496062992E-3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178</v>
      </c>
      <c r="F12" s="73">
        <v>220</v>
      </c>
      <c r="G12" s="93">
        <v>177</v>
      </c>
      <c r="H12" s="73">
        <v>219</v>
      </c>
      <c r="I12" s="22">
        <f t="shared" si="0"/>
        <v>1</v>
      </c>
      <c r="J12" s="33">
        <f t="shared" si="0"/>
        <v>1</v>
      </c>
      <c r="K12" s="93">
        <v>171</v>
      </c>
      <c r="L12" s="73">
        <v>212</v>
      </c>
      <c r="M12" s="22">
        <f t="shared" si="1"/>
        <v>7</v>
      </c>
      <c r="N12" s="34">
        <f t="shared" si="1"/>
        <v>8</v>
      </c>
      <c r="O12" s="69">
        <f t="shared" si="2"/>
        <v>3.7735849056603772E-2</v>
      </c>
      <c r="P12" s="35">
        <f t="shared" si="3"/>
        <v>0.17322834645669291</v>
      </c>
      <c r="Q12" s="10"/>
      <c r="R12">
        <v>1</v>
      </c>
      <c r="S12" s="94">
        <f t="shared" si="5"/>
        <v>1</v>
      </c>
      <c r="T12" s="49">
        <f t="shared" si="4"/>
        <v>220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128</v>
      </c>
      <c r="F13" s="73">
        <v>131</v>
      </c>
      <c r="G13" s="93">
        <v>130</v>
      </c>
      <c r="H13" s="73">
        <v>133</v>
      </c>
      <c r="I13" s="22">
        <f t="shared" si="0"/>
        <v>-2</v>
      </c>
      <c r="J13" s="33">
        <f t="shared" si="0"/>
        <v>-2</v>
      </c>
      <c r="K13" s="93">
        <v>147</v>
      </c>
      <c r="L13" s="73">
        <v>147</v>
      </c>
      <c r="M13" s="22">
        <f t="shared" si="1"/>
        <v>-19</v>
      </c>
      <c r="N13" s="34">
        <f t="shared" si="1"/>
        <v>-16</v>
      </c>
      <c r="O13" s="69">
        <f>IF(ISERROR(N13/L13),0,N13/L13)</f>
        <v>-0.10884353741496598</v>
      </c>
      <c r="P13" s="35">
        <f t="shared" si="3"/>
        <v>0.1031496062992126</v>
      </c>
      <c r="Q13" s="10"/>
      <c r="R13">
        <v>1</v>
      </c>
      <c r="S13" s="94">
        <f t="shared" si="5"/>
        <v>1</v>
      </c>
      <c r="T13" s="49">
        <f t="shared" si="4"/>
        <v>131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1</v>
      </c>
      <c r="P14" s="35">
        <f t="shared" si="3"/>
        <v>1.5748031496062992E-3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7.874015748031496E-4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6</v>
      </c>
      <c r="F17" s="73">
        <v>6</v>
      </c>
      <c r="G17" s="93">
        <v>7</v>
      </c>
      <c r="H17" s="73">
        <v>7</v>
      </c>
      <c r="I17" s="22">
        <f t="shared" si="0"/>
        <v>-1</v>
      </c>
      <c r="J17" s="33">
        <f t="shared" si="0"/>
        <v>-1</v>
      </c>
      <c r="K17" s="93">
        <v>4</v>
      </c>
      <c r="L17" s="73">
        <v>4</v>
      </c>
      <c r="M17" s="22">
        <f t="shared" si="1"/>
        <v>2</v>
      </c>
      <c r="N17" s="34">
        <f t="shared" si="1"/>
        <v>2</v>
      </c>
      <c r="O17" s="69">
        <f t="shared" si="6"/>
        <v>0.5</v>
      </c>
      <c r="P17" s="35">
        <f t="shared" si="3"/>
        <v>4.7244094488188976E-3</v>
      </c>
      <c r="Q17" s="10"/>
      <c r="R17">
        <v>1</v>
      </c>
      <c r="S17" s="94">
        <f t="shared" si="5"/>
        <v>1</v>
      </c>
      <c r="T17" s="49">
        <f t="shared" si="4"/>
        <v>6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36</v>
      </c>
      <c r="F18" s="73">
        <v>36</v>
      </c>
      <c r="G18" s="93">
        <v>38</v>
      </c>
      <c r="H18" s="73">
        <v>38</v>
      </c>
      <c r="I18" s="22">
        <f t="shared" si="0"/>
        <v>-2</v>
      </c>
      <c r="J18" s="33">
        <f t="shared" si="0"/>
        <v>-2</v>
      </c>
      <c r="K18" s="93">
        <v>43</v>
      </c>
      <c r="L18" s="73">
        <v>43</v>
      </c>
      <c r="M18" s="22">
        <f t="shared" si="1"/>
        <v>-7</v>
      </c>
      <c r="N18" s="34">
        <f t="shared" si="1"/>
        <v>-7</v>
      </c>
      <c r="O18" s="69">
        <f t="shared" si="6"/>
        <v>-0.16279069767441862</v>
      </c>
      <c r="P18" s="35">
        <f t="shared" si="3"/>
        <v>2.8346456692913385E-2</v>
      </c>
      <c r="Q18" s="10"/>
      <c r="R18">
        <v>1</v>
      </c>
      <c r="S18" s="94">
        <f t="shared" si="5"/>
        <v>1</v>
      </c>
      <c r="T18" s="49">
        <f t="shared" si="4"/>
        <v>36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7.874015748031496E-4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>
        <v>1</v>
      </c>
      <c r="L20" s="109">
        <v>1</v>
      </c>
      <c r="M20" s="93">
        <v>0</v>
      </c>
      <c r="N20" s="106">
        <v>0</v>
      </c>
      <c r="O20" s="107">
        <f t="shared" si="6"/>
        <v>0</v>
      </c>
      <c r="P20" s="108">
        <f t="shared" si="3"/>
        <v>7.874015748031496E-4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118</v>
      </c>
      <c r="F21" s="73">
        <v>129</v>
      </c>
      <c r="G21" s="93">
        <v>118</v>
      </c>
      <c r="H21" s="73">
        <v>126</v>
      </c>
      <c r="I21" s="22">
        <f t="shared" si="0"/>
        <v>0</v>
      </c>
      <c r="J21" s="33">
        <f t="shared" si="0"/>
        <v>3</v>
      </c>
      <c r="K21" s="93">
        <v>122</v>
      </c>
      <c r="L21" s="73">
        <v>131</v>
      </c>
      <c r="M21" s="22">
        <f t="shared" ref="M21:N33" si="7">E21-K21</f>
        <v>-4</v>
      </c>
      <c r="N21" s="34">
        <f t="shared" si="7"/>
        <v>-2</v>
      </c>
      <c r="O21" s="69">
        <f t="shared" si="6"/>
        <v>-1.5267175572519083E-2</v>
      </c>
      <c r="P21" s="35">
        <f t="shared" si="3"/>
        <v>0.1015748031496063</v>
      </c>
      <c r="Q21" s="10"/>
      <c r="R21">
        <v>1</v>
      </c>
      <c r="S21" s="94">
        <f t="shared" si="5"/>
        <v>1</v>
      </c>
      <c r="T21" s="49">
        <f t="shared" si="4"/>
        <v>129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4.7244094488188976E-3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1</v>
      </c>
      <c r="F23" s="73">
        <v>4</v>
      </c>
      <c r="G23" s="93">
        <v>2</v>
      </c>
      <c r="H23" s="73">
        <v>5</v>
      </c>
      <c r="I23" s="37">
        <f t="shared" si="0"/>
        <v>-1</v>
      </c>
      <c r="J23" s="33">
        <f t="shared" si="0"/>
        <v>-1</v>
      </c>
      <c r="K23" s="93">
        <v>4</v>
      </c>
      <c r="L23" s="73">
        <v>8</v>
      </c>
      <c r="M23" s="37">
        <f t="shared" si="7"/>
        <v>-3</v>
      </c>
      <c r="N23" s="38">
        <f t="shared" si="7"/>
        <v>-4</v>
      </c>
      <c r="O23" s="70">
        <f t="shared" si="6"/>
        <v>-0.5</v>
      </c>
      <c r="P23" s="39">
        <f t="shared" si="3"/>
        <v>3.1496062992125984E-3</v>
      </c>
      <c r="Q23" s="10"/>
      <c r="R23">
        <v>1</v>
      </c>
      <c r="S23" s="94">
        <f t="shared" si="5"/>
        <v>1</v>
      </c>
      <c r="T23" s="49">
        <f t="shared" si="4"/>
        <v>4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2</v>
      </c>
      <c r="F24" s="73">
        <v>2</v>
      </c>
      <c r="G24" s="22">
        <v>1</v>
      </c>
      <c r="H24" s="73">
        <v>1</v>
      </c>
      <c r="I24" s="37">
        <f t="shared" si="0"/>
        <v>1</v>
      </c>
      <c r="J24" s="40">
        <f t="shared" si="0"/>
        <v>1</v>
      </c>
      <c r="K24" s="22">
        <v>1</v>
      </c>
      <c r="L24" s="73">
        <v>1</v>
      </c>
      <c r="M24" s="37">
        <f t="shared" si="7"/>
        <v>1</v>
      </c>
      <c r="N24" s="38">
        <f t="shared" si="7"/>
        <v>1</v>
      </c>
      <c r="O24" s="70">
        <f t="shared" si="6"/>
        <v>1</v>
      </c>
      <c r="P24" s="39">
        <f t="shared" si="3"/>
        <v>1.5748031496062992E-3</v>
      </c>
      <c r="Q24" s="10"/>
      <c r="R24">
        <v>1</v>
      </c>
      <c r="S24" s="101">
        <f t="shared" si="5"/>
        <v>6</v>
      </c>
      <c r="T24" s="49">
        <f t="shared" si="4"/>
        <v>2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19</v>
      </c>
      <c r="F26" s="73">
        <v>25</v>
      </c>
      <c r="G26" s="93">
        <v>19</v>
      </c>
      <c r="H26" s="73">
        <v>25</v>
      </c>
      <c r="I26" s="22">
        <f t="shared" si="0"/>
        <v>0</v>
      </c>
      <c r="J26" s="33">
        <f t="shared" si="0"/>
        <v>0</v>
      </c>
      <c r="K26" s="93">
        <v>13</v>
      </c>
      <c r="L26" s="73">
        <v>21</v>
      </c>
      <c r="M26" s="22">
        <f t="shared" si="7"/>
        <v>6</v>
      </c>
      <c r="N26" s="34">
        <f t="shared" si="7"/>
        <v>4</v>
      </c>
      <c r="O26" s="69">
        <f t="shared" si="6"/>
        <v>0.19047619047619047</v>
      </c>
      <c r="P26" s="35">
        <f t="shared" si="3"/>
        <v>1.968503937007874E-2</v>
      </c>
      <c r="Q26" s="10"/>
      <c r="R26">
        <v>1</v>
      </c>
      <c r="S26" s="94">
        <f t="shared" si="5"/>
        <v>1</v>
      </c>
      <c r="T26" s="49">
        <f t="shared" si="4"/>
        <v>25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4</v>
      </c>
      <c r="M27" s="22">
        <f t="shared" si="7"/>
        <v>0</v>
      </c>
      <c r="N27" s="34">
        <f t="shared" si="7"/>
        <v>1</v>
      </c>
      <c r="O27" s="69">
        <f t="shared" si="6"/>
        <v>0.25</v>
      </c>
      <c r="P27" s="35">
        <f t="shared" si="3"/>
        <v>3.937007874015748E-3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-1</v>
      </c>
      <c r="N28" s="34">
        <f t="shared" si="7"/>
        <v>-1</v>
      </c>
      <c r="O28" s="69">
        <f t="shared" si="6"/>
        <v>-0.5</v>
      </c>
      <c r="P28" s="35">
        <f t="shared" si="3"/>
        <v>7.874015748031496E-4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249</v>
      </c>
      <c r="F29" s="73">
        <v>298</v>
      </c>
      <c r="G29" s="93">
        <v>241</v>
      </c>
      <c r="H29" s="73">
        <v>290</v>
      </c>
      <c r="I29" s="22">
        <f t="shared" si="0"/>
        <v>8</v>
      </c>
      <c r="J29" s="33">
        <f t="shared" si="0"/>
        <v>8</v>
      </c>
      <c r="K29" s="93">
        <v>248</v>
      </c>
      <c r="L29" s="73">
        <v>287</v>
      </c>
      <c r="M29" s="22">
        <f t="shared" si="7"/>
        <v>1</v>
      </c>
      <c r="N29" s="34">
        <f t="shared" si="7"/>
        <v>11</v>
      </c>
      <c r="O29" s="69">
        <f t="shared" si="6"/>
        <v>3.8327526132404179E-2</v>
      </c>
      <c r="P29" s="35">
        <f t="shared" si="3"/>
        <v>0.23464566929133859</v>
      </c>
      <c r="Q29" s="10"/>
      <c r="R29">
        <v>1</v>
      </c>
      <c r="S29" s="94">
        <f t="shared" si="5"/>
        <v>1</v>
      </c>
      <c r="T29" s="49">
        <f t="shared" si="4"/>
        <v>298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7.874015748031496E-4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21</v>
      </c>
      <c r="H35" s="73">
        <v>21</v>
      </c>
      <c r="I35" s="22">
        <f t="shared" si="0"/>
        <v>0</v>
      </c>
      <c r="J35" s="33">
        <f t="shared" si="0"/>
        <v>0</v>
      </c>
      <c r="K35" s="93">
        <v>24</v>
      </c>
      <c r="L35" s="73">
        <v>24</v>
      </c>
      <c r="M35" s="22">
        <f t="shared" ref="M35:N54" si="8">E35-K35</f>
        <v>-3</v>
      </c>
      <c r="N35" s="34">
        <f t="shared" si="8"/>
        <v>-3</v>
      </c>
      <c r="O35" s="69">
        <f t="shared" si="6"/>
        <v>-0.125</v>
      </c>
      <c r="P35" s="35">
        <f t="shared" si="3"/>
        <v>1.6535433070866142E-2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5</v>
      </c>
      <c r="F36" s="73">
        <v>5</v>
      </c>
      <c r="G36" s="93">
        <v>5</v>
      </c>
      <c r="H36" s="73">
        <v>5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2</v>
      </c>
      <c r="N36" s="34">
        <f t="shared" si="8"/>
        <v>2</v>
      </c>
      <c r="O36" s="69">
        <f t="shared" si="6"/>
        <v>0.66666666666666663</v>
      </c>
      <c r="P36" s="35">
        <f t="shared" si="3"/>
        <v>3.937007874015748E-3</v>
      </c>
      <c r="Q36" s="10"/>
      <c r="R36">
        <v>1</v>
      </c>
      <c r="S36" s="99">
        <f t="shared" si="5"/>
        <v>2</v>
      </c>
      <c r="T36" s="49">
        <f t="shared" si="4"/>
        <v>5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16</v>
      </c>
      <c r="F37" s="73">
        <v>22</v>
      </c>
      <c r="G37" s="93">
        <v>15</v>
      </c>
      <c r="H37" s="73">
        <v>21</v>
      </c>
      <c r="I37" s="22">
        <f t="shared" ref="I37:J54" si="9">E37-G37</f>
        <v>1</v>
      </c>
      <c r="J37" s="36">
        <f t="shared" si="9"/>
        <v>1</v>
      </c>
      <c r="K37" s="93">
        <v>11</v>
      </c>
      <c r="L37" s="73">
        <v>12</v>
      </c>
      <c r="M37" s="22">
        <f t="shared" si="8"/>
        <v>5</v>
      </c>
      <c r="N37" s="34">
        <f t="shared" si="8"/>
        <v>10</v>
      </c>
      <c r="O37" s="69">
        <f t="shared" si="6"/>
        <v>0.83333333333333337</v>
      </c>
      <c r="P37" s="35">
        <f t="shared" si="3"/>
        <v>1.7322834645669291E-2</v>
      </c>
      <c r="Q37" s="10"/>
      <c r="R37" s="98">
        <v>1</v>
      </c>
      <c r="S37" s="96">
        <f t="shared" si="5"/>
        <v>4</v>
      </c>
      <c r="T37" s="49">
        <f t="shared" si="4"/>
        <v>22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/>
      <c r="L38" s="73"/>
      <c r="M38" s="22">
        <f t="shared" si="8"/>
        <v>1</v>
      </c>
      <c r="N38" s="34">
        <f t="shared" si="8"/>
        <v>1</v>
      </c>
      <c r="O38" s="69">
        <f t="shared" si="6"/>
        <v>0</v>
      </c>
      <c r="P38" s="35">
        <f t="shared" si="3"/>
        <v>7.874015748031496E-4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119</v>
      </c>
      <c r="F41" s="72">
        <v>125</v>
      </c>
      <c r="G41" s="93">
        <v>120</v>
      </c>
      <c r="H41" s="72">
        <v>126</v>
      </c>
      <c r="I41" s="22">
        <f t="shared" si="9"/>
        <v>-1</v>
      </c>
      <c r="J41" s="36">
        <f t="shared" si="9"/>
        <v>-1</v>
      </c>
      <c r="K41" s="93">
        <v>125</v>
      </c>
      <c r="L41" s="72">
        <v>131</v>
      </c>
      <c r="M41" s="22">
        <f t="shared" si="8"/>
        <v>-6</v>
      </c>
      <c r="N41" s="34">
        <f t="shared" si="8"/>
        <v>-6</v>
      </c>
      <c r="O41" s="69">
        <f t="shared" si="6"/>
        <v>-4.5801526717557252E-2</v>
      </c>
      <c r="P41" s="35">
        <f t="shared" si="3"/>
        <v>9.8425196850393706E-2</v>
      </c>
      <c r="Q41" s="10"/>
      <c r="R41">
        <v>1</v>
      </c>
      <c r="S41" s="94">
        <f t="shared" si="5"/>
        <v>1</v>
      </c>
      <c r="T41" s="49">
        <f t="shared" si="4"/>
        <v>125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/>
      <c r="F44" s="73"/>
      <c r="G44" s="93">
        <v>1</v>
      </c>
      <c r="H44" s="73">
        <v>1</v>
      </c>
      <c r="I44" s="22">
        <f t="shared" si="9"/>
        <v>-1</v>
      </c>
      <c r="J44" s="36">
        <f t="shared" si="9"/>
        <v>-1</v>
      </c>
      <c r="K44" s="93">
        <v>1</v>
      </c>
      <c r="L44" s="73">
        <v>1</v>
      </c>
      <c r="M44" s="22">
        <f t="shared" si="8"/>
        <v>-1</v>
      </c>
      <c r="N44" s="34">
        <f t="shared" si="8"/>
        <v>-1</v>
      </c>
      <c r="O44" s="69">
        <f t="shared" si="6"/>
        <v>-1</v>
      </c>
      <c r="P44" s="35">
        <f t="shared" si="3"/>
        <v>0</v>
      </c>
      <c r="Q44" s="10"/>
      <c r="R44">
        <v>1</v>
      </c>
      <c r="S44" s="99">
        <f t="shared" si="5"/>
        <v>2</v>
      </c>
      <c r="T44" s="49">
        <f t="shared" si="4"/>
        <v>0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/>
      <c r="F47" s="72"/>
      <c r="G47" s="93"/>
      <c r="H47" s="72"/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-1</v>
      </c>
      <c r="N47" s="34">
        <f t="shared" si="8"/>
        <v>-1</v>
      </c>
      <c r="O47" s="69">
        <f t="shared" si="6"/>
        <v>-1</v>
      </c>
      <c r="P47" s="35">
        <f t="shared" si="3"/>
        <v>0</v>
      </c>
      <c r="Q47" s="10"/>
      <c r="R47">
        <v>1</v>
      </c>
      <c r="S47" s="99">
        <f t="shared" si="5"/>
        <v>2</v>
      </c>
      <c r="T47" s="49">
        <f t="shared" si="4"/>
        <v>0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-1</v>
      </c>
      <c r="N49" s="34">
        <f t="shared" si="8"/>
        <v>-1</v>
      </c>
      <c r="O49" s="69">
        <f t="shared" si="6"/>
        <v>-1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6</v>
      </c>
      <c r="F53" s="72">
        <v>8</v>
      </c>
      <c r="G53" s="21">
        <v>5</v>
      </c>
      <c r="H53" s="72">
        <v>7</v>
      </c>
      <c r="I53" s="42">
        <f t="shared" si="9"/>
        <v>1</v>
      </c>
      <c r="J53" s="40">
        <f t="shared" si="9"/>
        <v>1</v>
      </c>
      <c r="K53" s="21">
        <v>6</v>
      </c>
      <c r="L53" s="72">
        <v>6</v>
      </c>
      <c r="M53" s="21">
        <f t="shared" si="8"/>
        <v>0</v>
      </c>
      <c r="N53" s="34">
        <f t="shared" si="8"/>
        <v>2</v>
      </c>
      <c r="O53" s="69">
        <f t="shared" si="6"/>
        <v>0.33333333333333331</v>
      </c>
      <c r="P53" s="35">
        <f t="shared" si="3"/>
        <v>6.2992125984251968E-3</v>
      </c>
      <c r="Q53" s="10"/>
      <c r="R53">
        <v>0</v>
      </c>
      <c r="S53" s="13">
        <f t="shared" si="5"/>
        <v>0</v>
      </c>
      <c r="T53" s="49">
        <f t="shared" si="4"/>
        <v>8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1040</v>
      </c>
      <c r="F54" s="75">
        <f>SUM(F5:F53)</f>
        <v>1270</v>
      </c>
      <c r="G54" s="43">
        <f>SUM(G5:G53)</f>
        <v>1035</v>
      </c>
      <c r="H54" s="75">
        <f>SUM(H5:H53)</f>
        <v>1262</v>
      </c>
      <c r="I54" s="44">
        <f t="shared" si="9"/>
        <v>5</v>
      </c>
      <c r="J54" s="141">
        <f t="shared" si="9"/>
        <v>8</v>
      </c>
      <c r="K54" s="43">
        <f>SUM(K5:K53)</f>
        <v>1069</v>
      </c>
      <c r="L54" s="75">
        <f>SUM(L5:L53)</f>
        <v>1279</v>
      </c>
      <c r="M54" s="44">
        <f t="shared" si="8"/>
        <v>-29</v>
      </c>
      <c r="N54" s="45">
        <f t="shared" si="8"/>
        <v>-9</v>
      </c>
      <c r="O54" s="71">
        <f t="shared" si="6"/>
        <v>-7.0367474589523062E-3</v>
      </c>
      <c r="P54" s="46">
        <f t="shared" si="3"/>
        <v>1</v>
      </c>
      <c r="Q54" s="14"/>
      <c r="R54" s="15">
        <f>SUM(R5:R53)</f>
        <v>33</v>
      </c>
      <c r="T54" s="88">
        <f t="shared" si="4"/>
        <v>1270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topLeftCell="A25" zoomScaleNormal="100" zoomScaleSheetLayoutView="100" workbookViewId="0">
      <selection activeCell="H54" sqref="H54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111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44287</v>
      </c>
      <c r="F3" s="257"/>
      <c r="G3" s="256">
        <v>44256</v>
      </c>
      <c r="H3" s="257"/>
      <c r="I3" s="250" t="s">
        <v>3</v>
      </c>
      <c r="J3" s="251"/>
      <c r="K3" s="256">
        <v>43922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1.5847860538827259E-3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1020</v>
      </c>
      <c r="X5" s="83">
        <v>6</v>
      </c>
      <c r="Y5" s="83">
        <f>SUM(T7+T14+T15+T30+T32+T33+T36+T42+T44+T45+T47+T50+T51)</f>
        <v>12</v>
      </c>
      <c r="Z5" s="82">
        <v>2</v>
      </c>
      <c r="AA5" s="82">
        <v>2</v>
      </c>
      <c r="AB5" s="83">
        <v>3</v>
      </c>
      <c r="AC5" s="83">
        <f>SUM(T10+T20+T37+T43)</f>
        <v>23</v>
      </c>
      <c r="AD5" s="82">
        <v>6</v>
      </c>
      <c r="AE5" s="84">
        <f>SUM(T5+T8+T27+T28+T38+T39+T46)</f>
        <v>196</v>
      </c>
      <c r="AF5" s="83">
        <v>2</v>
      </c>
      <c r="AG5" s="83">
        <f>$T6+$T24</f>
        <v>4</v>
      </c>
      <c r="AH5" s="57">
        <f>V5+X5+Z5+AB5+AD5+AF5</f>
        <v>33</v>
      </c>
      <c r="AI5" s="58">
        <f>W5+Y5+AA5+AC5+AE5+AG5+T53</f>
        <v>1264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4</v>
      </c>
      <c r="H6" s="74">
        <v>4</v>
      </c>
      <c r="I6" s="21">
        <f t="shared" si="0"/>
        <v>-1</v>
      </c>
      <c r="J6" s="30">
        <f t="shared" si="0"/>
        <v>-1</v>
      </c>
      <c r="K6" s="126">
        <v>2</v>
      </c>
      <c r="L6" s="74">
        <v>2</v>
      </c>
      <c r="M6" s="21">
        <f t="shared" si="1"/>
        <v>1</v>
      </c>
      <c r="N6" s="31">
        <f t="shared" si="1"/>
        <v>1</v>
      </c>
      <c r="O6" s="68">
        <f t="shared" si="2"/>
        <v>0.5</v>
      </c>
      <c r="P6" s="32">
        <f t="shared" si="3"/>
        <v>2.3771790808240888E-3</v>
      </c>
      <c r="Q6" s="10"/>
      <c r="R6">
        <v>1</v>
      </c>
      <c r="S6" s="101">
        <f>D6</f>
        <v>6</v>
      </c>
      <c r="T6" s="49">
        <f t="shared" si="4"/>
        <v>3</v>
      </c>
      <c r="U6" s="12" t="s">
        <v>19</v>
      </c>
      <c r="V6" s="59">
        <f>V5/AH5</f>
        <v>0.42424242424242425</v>
      </c>
      <c r="W6" s="59">
        <f>W5/AI5</f>
        <v>0.80696202531645567</v>
      </c>
      <c r="X6" s="60">
        <f>X5/AH5</f>
        <v>0.18181818181818182</v>
      </c>
      <c r="Y6" s="60">
        <f>Y5/AI5</f>
        <v>9.4936708860759497E-3</v>
      </c>
      <c r="Z6" s="59">
        <f>Z5/AH5</f>
        <v>6.0606060606060608E-2</v>
      </c>
      <c r="AA6" s="59">
        <f>AA5/AI5</f>
        <v>1.5822784810126582E-3</v>
      </c>
      <c r="AB6" s="60">
        <f>AB5/AH5</f>
        <v>9.0909090909090912E-2</v>
      </c>
      <c r="AC6" s="60">
        <f>AC5/AI5</f>
        <v>1.8196202531645569E-2</v>
      </c>
      <c r="AD6" s="59">
        <f>AD5/AH5</f>
        <v>0.18181818181818182</v>
      </c>
      <c r="AE6" s="59">
        <f>AE5/AI5</f>
        <v>0.1550632911392405</v>
      </c>
      <c r="AF6" s="60">
        <f>AF5/AH5</f>
        <v>6.0606060606060608E-2</v>
      </c>
      <c r="AG6" s="60">
        <f>AG5/AI5</f>
        <v>3.1645569620253164E-3</v>
      </c>
      <c r="AH6" s="61">
        <f>V6+X6+Z6+AB6+AD6+AF6</f>
        <v>1</v>
      </c>
      <c r="AI6" s="62">
        <f>W6+Y6+AA6+AC6+AE6+AG6+0.001</f>
        <v>0.99546202531645578</v>
      </c>
      <c r="AJ6" s="63">
        <f>AJ5/AI5</f>
        <v>0.4026898734177215</v>
      </c>
      <c r="AK6" s="64">
        <f>AK5/AI5</f>
        <v>0.48892405063291139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1.5847860538827259E-3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101</v>
      </c>
      <c r="F8" s="73">
        <v>187</v>
      </c>
      <c r="G8" s="93">
        <v>102</v>
      </c>
      <c r="H8" s="73">
        <v>188</v>
      </c>
      <c r="I8" s="22">
        <f t="shared" si="0"/>
        <v>-1</v>
      </c>
      <c r="J8" s="33">
        <f t="shared" si="0"/>
        <v>-1</v>
      </c>
      <c r="K8" s="93">
        <v>115</v>
      </c>
      <c r="L8" s="73">
        <v>203</v>
      </c>
      <c r="M8" s="22">
        <f t="shared" si="1"/>
        <v>-14</v>
      </c>
      <c r="N8" s="34">
        <f t="shared" si="1"/>
        <v>-16</v>
      </c>
      <c r="O8" s="69">
        <f t="shared" si="2"/>
        <v>-7.8817733990147784E-2</v>
      </c>
      <c r="P8" s="35">
        <f t="shared" si="3"/>
        <v>0.14817749603803487</v>
      </c>
      <c r="Q8" s="10"/>
      <c r="R8">
        <v>1</v>
      </c>
      <c r="S8" s="143">
        <f>D8</f>
        <v>5</v>
      </c>
      <c r="T8" s="49">
        <f t="shared" si="4"/>
        <v>187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11</v>
      </c>
      <c r="F9" s="73">
        <v>21</v>
      </c>
      <c r="G9" s="93">
        <v>11</v>
      </c>
      <c r="H9" s="73">
        <v>21</v>
      </c>
      <c r="I9" s="22">
        <f t="shared" si="0"/>
        <v>0</v>
      </c>
      <c r="J9" s="33">
        <f t="shared" si="0"/>
        <v>0</v>
      </c>
      <c r="K9" s="93">
        <v>9</v>
      </c>
      <c r="L9" s="73">
        <v>18</v>
      </c>
      <c r="M9" s="22">
        <f t="shared" si="1"/>
        <v>2</v>
      </c>
      <c r="N9" s="34">
        <f t="shared" si="1"/>
        <v>3</v>
      </c>
      <c r="O9" s="69">
        <f t="shared" si="2"/>
        <v>0.16666666666666666</v>
      </c>
      <c r="P9" s="35">
        <f t="shared" si="3"/>
        <v>1.664025356576862E-2</v>
      </c>
      <c r="Q9" s="10"/>
      <c r="R9">
        <v>1</v>
      </c>
      <c r="S9" s="94">
        <f t="shared" ref="S9:S53" si="5">D9</f>
        <v>1</v>
      </c>
      <c r="T9" s="49">
        <f t="shared" si="4"/>
        <v>21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0</v>
      </c>
      <c r="O10" s="69">
        <f t="shared" si="2"/>
        <v>0</v>
      </c>
      <c r="P10" s="35">
        <f t="shared" si="3"/>
        <v>7.9239302694136295E-4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1.5847860538827259E-3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177</v>
      </c>
      <c r="F12" s="73">
        <v>219</v>
      </c>
      <c r="G12" s="93">
        <v>174</v>
      </c>
      <c r="H12" s="73">
        <v>218</v>
      </c>
      <c r="I12" s="22">
        <f t="shared" si="0"/>
        <v>3</v>
      </c>
      <c r="J12" s="33">
        <f t="shared" si="0"/>
        <v>1</v>
      </c>
      <c r="K12" s="93">
        <v>172</v>
      </c>
      <c r="L12" s="73">
        <v>214</v>
      </c>
      <c r="M12" s="22">
        <f t="shared" si="1"/>
        <v>5</v>
      </c>
      <c r="N12" s="34">
        <f t="shared" si="1"/>
        <v>5</v>
      </c>
      <c r="O12" s="69">
        <f t="shared" si="2"/>
        <v>2.336448598130841E-2</v>
      </c>
      <c r="P12" s="35">
        <f t="shared" si="3"/>
        <v>0.17353407290015849</v>
      </c>
      <c r="Q12" s="10"/>
      <c r="R12">
        <v>1</v>
      </c>
      <c r="S12" s="94">
        <f t="shared" si="5"/>
        <v>1</v>
      </c>
      <c r="T12" s="49">
        <f t="shared" si="4"/>
        <v>219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130</v>
      </c>
      <c r="F13" s="73">
        <v>133</v>
      </c>
      <c r="G13" s="93">
        <v>134</v>
      </c>
      <c r="H13" s="73">
        <v>138</v>
      </c>
      <c r="I13" s="22">
        <f t="shared" si="0"/>
        <v>-4</v>
      </c>
      <c r="J13" s="33">
        <f t="shared" si="0"/>
        <v>-5</v>
      </c>
      <c r="K13" s="93">
        <v>145</v>
      </c>
      <c r="L13" s="73">
        <v>145</v>
      </c>
      <c r="M13" s="22">
        <f t="shared" si="1"/>
        <v>-15</v>
      </c>
      <c r="N13" s="34">
        <f t="shared" si="1"/>
        <v>-12</v>
      </c>
      <c r="O13" s="69">
        <f>IF(ISERROR(N13/L13),0,N13/L13)</f>
        <v>-8.2758620689655171E-2</v>
      </c>
      <c r="P13" s="35">
        <f t="shared" si="3"/>
        <v>0.10538827258320127</v>
      </c>
      <c r="Q13" s="10"/>
      <c r="R13">
        <v>1</v>
      </c>
      <c r="S13" s="94">
        <f t="shared" si="5"/>
        <v>1</v>
      </c>
      <c r="T13" s="49">
        <f t="shared" si="4"/>
        <v>133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2</v>
      </c>
      <c r="H14" s="73">
        <v>2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1</v>
      </c>
      <c r="P14" s="35">
        <f t="shared" si="3"/>
        <v>1.5847860538827259E-3</v>
      </c>
      <c r="Q14" s="10"/>
      <c r="R14">
        <v>0</v>
      </c>
      <c r="S14" s="100">
        <f t="shared" si="5"/>
        <v>2</v>
      </c>
      <c r="T14" s="49">
        <f t="shared" si="4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7.9239302694136295E-4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7</v>
      </c>
      <c r="F17" s="73">
        <v>7</v>
      </c>
      <c r="G17" s="93">
        <v>7</v>
      </c>
      <c r="H17" s="73">
        <v>7</v>
      </c>
      <c r="I17" s="22">
        <f t="shared" si="0"/>
        <v>0</v>
      </c>
      <c r="J17" s="33">
        <f t="shared" si="0"/>
        <v>0</v>
      </c>
      <c r="K17" s="93">
        <v>4</v>
      </c>
      <c r="L17" s="73">
        <v>4</v>
      </c>
      <c r="M17" s="22">
        <f t="shared" si="1"/>
        <v>3</v>
      </c>
      <c r="N17" s="34">
        <f t="shared" si="1"/>
        <v>3</v>
      </c>
      <c r="O17" s="69">
        <f t="shared" si="6"/>
        <v>0.75</v>
      </c>
      <c r="P17" s="35">
        <f t="shared" si="3"/>
        <v>5.5467511885895406E-3</v>
      </c>
      <c r="Q17" s="10"/>
      <c r="R17">
        <v>1</v>
      </c>
      <c r="S17" s="94">
        <f t="shared" si="5"/>
        <v>1</v>
      </c>
      <c r="T17" s="49">
        <f t="shared" si="4"/>
        <v>7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38</v>
      </c>
      <c r="F18" s="73">
        <v>38</v>
      </c>
      <c r="G18" s="93">
        <v>38</v>
      </c>
      <c r="H18" s="73">
        <v>38</v>
      </c>
      <c r="I18" s="22">
        <f t="shared" si="0"/>
        <v>0</v>
      </c>
      <c r="J18" s="33">
        <f t="shared" si="0"/>
        <v>0</v>
      </c>
      <c r="K18" s="93">
        <v>44</v>
      </c>
      <c r="L18" s="73">
        <v>44</v>
      </c>
      <c r="M18" s="22">
        <f t="shared" si="1"/>
        <v>-6</v>
      </c>
      <c r="N18" s="34">
        <f t="shared" si="1"/>
        <v>-6</v>
      </c>
      <c r="O18" s="69">
        <f t="shared" si="6"/>
        <v>-0.13636363636363635</v>
      </c>
      <c r="P18" s="35">
        <f t="shared" si="3"/>
        <v>3.0110935023771792E-2</v>
      </c>
      <c r="Q18" s="10"/>
      <c r="R18">
        <v>1</v>
      </c>
      <c r="S18" s="94">
        <f t="shared" si="5"/>
        <v>1</v>
      </c>
      <c r="T18" s="49">
        <f t="shared" si="4"/>
        <v>38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7.9239302694136295E-4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7.9239302694136295E-4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118</v>
      </c>
      <c r="F21" s="73">
        <v>126</v>
      </c>
      <c r="G21" s="93">
        <v>124</v>
      </c>
      <c r="H21" s="73">
        <v>133</v>
      </c>
      <c r="I21" s="22">
        <f t="shared" si="0"/>
        <v>-6</v>
      </c>
      <c r="J21" s="33">
        <f t="shared" si="0"/>
        <v>-7</v>
      </c>
      <c r="K21" s="93">
        <v>123</v>
      </c>
      <c r="L21" s="73">
        <v>132</v>
      </c>
      <c r="M21" s="22">
        <f t="shared" ref="M21:N33" si="7">E21-K21</f>
        <v>-5</v>
      </c>
      <c r="N21" s="34">
        <f t="shared" si="7"/>
        <v>-6</v>
      </c>
      <c r="O21" s="69">
        <f t="shared" si="6"/>
        <v>-4.5454545454545456E-2</v>
      </c>
      <c r="P21" s="35">
        <f t="shared" si="3"/>
        <v>9.9841521394611721E-2</v>
      </c>
      <c r="Q21" s="10"/>
      <c r="R21">
        <v>1</v>
      </c>
      <c r="S21" s="94">
        <f t="shared" si="5"/>
        <v>1</v>
      </c>
      <c r="T21" s="49">
        <f t="shared" si="4"/>
        <v>126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4.7543581616481777E-3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2</v>
      </c>
      <c r="F23" s="73">
        <v>5</v>
      </c>
      <c r="G23" s="93">
        <v>1</v>
      </c>
      <c r="H23" s="73">
        <v>4</v>
      </c>
      <c r="I23" s="37">
        <f t="shared" si="0"/>
        <v>1</v>
      </c>
      <c r="J23" s="33">
        <f t="shared" si="0"/>
        <v>1</v>
      </c>
      <c r="K23" s="93">
        <v>5</v>
      </c>
      <c r="L23" s="73">
        <v>8</v>
      </c>
      <c r="M23" s="37">
        <f t="shared" si="7"/>
        <v>-3</v>
      </c>
      <c r="N23" s="38">
        <f t="shared" si="7"/>
        <v>-3</v>
      </c>
      <c r="O23" s="70">
        <f t="shared" si="6"/>
        <v>-0.375</v>
      </c>
      <c r="P23" s="39">
        <f t="shared" si="3"/>
        <v>3.9619651347068147E-3</v>
      </c>
      <c r="Q23" s="10"/>
      <c r="R23">
        <v>1</v>
      </c>
      <c r="S23" s="94">
        <f t="shared" si="5"/>
        <v>1</v>
      </c>
      <c r="T23" s="49">
        <f t="shared" si="4"/>
        <v>5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1</v>
      </c>
      <c r="N24" s="38">
        <f t="shared" si="7"/>
        <v>1</v>
      </c>
      <c r="O24" s="70">
        <f t="shared" si="6"/>
        <v>0</v>
      </c>
      <c r="P24" s="39">
        <f t="shared" si="3"/>
        <v>7.9239302694136295E-4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19</v>
      </c>
      <c r="F26" s="73">
        <v>25</v>
      </c>
      <c r="G26" s="93">
        <v>17</v>
      </c>
      <c r="H26" s="73">
        <v>23</v>
      </c>
      <c r="I26" s="22">
        <f t="shared" si="0"/>
        <v>2</v>
      </c>
      <c r="J26" s="33">
        <f t="shared" si="0"/>
        <v>2</v>
      </c>
      <c r="K26" s="93">
        <v>13</v>
      </c>
      <c r="L26" s="73">
        <v>20</v>
      </c>
      <c r="M26" s="22">
        <f t="shared" si="7"/>
        <v>6</v>
      </c>
      <c r="N26" s="34">
        <f t="shared" si="7"/>
        <v>5</v>
      </c>
      <c r="O26" s="69">
        <f t="shared" si="6"/>
        <v>0.25</v>
      </c>
      <c r="P26" s="35">
        <f t="shared" si="3"/>
        <v>1.9809825673534072E-2</v>
      </c>
      <c r="Q26" s="10"/>
      <c r="R26">
        <v>1</v>
      </c>
      <c r="S26" s="94">
        <f t="shared" si="5"/>
        <v>1</v>
      </c>
      <c r="T26" s="49">
        <f t="shared" si="4"/>
        <v>25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4</v>
      </c>
      <c r="M27" s="22">
        <f t="shared" si="7"/>
        <v>0</v>
      </c>
      <c r="N27" s="34">
        <f t="shared" si="7"/>
        <v>1</v>
      </c>
      <c r="O27" s="69">
        <f t="shared" si="6"/>
        <v>0.25</v>
      </c>
      <c r="P27" s="35">
        <f t="shared" si="3"/>
        <v>3.9619651347068147E-3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-1</v>
      </c>
      <c r="N28" s="34">
        <f t="shared" si="7"/>
        <v>-1</v>
      </c>
      <c r="O28" s="69">
        <f t="shared" si="6"/>
        <v>-0.5</v>
      </c>
      <c r="P28" s="35">
        <f t="shared" si="3"/>
        <v>7.9239302694136295E-4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241</v>
      </c>
      <c r="F29" s="73">
        <v>290</v>
      </c>
      <c r="G29" s="93">
        <v>247</v>
      </c>
      <c r="H29" s="73">
        <v>295</v>
      </c>
      <c r="I29" s="22">
        <f t="shared" si="0"/>
        <v>-6</v>
      </c>
      <c r="J29" s="33">
        <f t="shared" si="0"/>
        <v>-5</v>
      </c>
      <c r="K29" s="93">
        <v>251</v>
      </c>
      <c r="L29" s="73">
        <v>289</v>
      </c>
      <c r="M29" s="22">
        <f t="shared" si="7"/>
        <v>-10</v>
      </c>
      <c r="N29" s="34">
        <f t="shared" si="7"/>
        <v>1</v>
      </c>
      <c r="O29" s="69">
        <f t="shared" si="6"/>
        <v>3.4602076124567475E-3</v>
      </c>
      <c r="P29" s="35">
        <f t="shared" si="3"/>
        <v>0.22979397781299524</v>
      </c>
      <c r="Q29" s="10"/>
      <c r="R29">
        <v>1</v>
      </c>
      <c r="S29" s="94">
        <f t="shared" si="5"/>
        <v>1</v>
      </c>
      <c r="T29" s="49">
        <f t="shared" si="4"/>
        <v>290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7.9239302694136295E-4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21</v>
      </c>
      <c r="H35" s="73">
        <v>21</v>
      </c>
      <c r="I35" s="22">
        <f t="shared" si="0"/>
        <v>0</v>
      </c>
      <c r="J35" s="33">
        <f t="shared" si="0"/>
        <v>0</v>
      </c>
      <c r="K35" s="93">
        <v>24</v>
      </c>
      <c r="L35" s="73">
        <v>24</v>
      </c>
      <c r="M35" s="22">
        <f t="shared" ref="M35:N54" si="8">E35-K35</f>
        <v>-3</v>
      </c>
      <c r="N35" s="34">
        <f t="shared" si="8"/>
        <v>-3</v>
      </c>
      <c r="O35" s="69">
        <f t="shared" si="6"/>
        <v>-0.125</v>
      </c>
      <c r="P35" s="35">
        <f t="shared" si="3"/>
        <v>1.664025356576862E-2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5</v>
      </c>
      <c r="F36" s="73">
        <v>5</v>
      </c>
      <c r="G36" s="93">
        <v>4</v>
      </c>
      <c r="H36" s="73">
        <v>4</v>
      </c>
      <c r="I36" s="22">
        <f t="shared" si="0"/>
        <v>1</v>
      </c>
      <c r="J36" s="41">
        <f t="shared" si="0"/>
        <v>1</v>
      </c>
      <c r="K36" s="93">
        <v>3</v>
      </c>
      <c r="L36" s="73">
        <v>3</v>
      </c>
      <c r="M36" s="22">
        <f t="shared" si="8"/>
        <v>2</v>
      </c>
      <c r="N36" s="34">
        <f t="shared" si="8"/>
        <v>2</v>
      </c>
      <c r="O36" s="69">
        <f t="shared" si="6"/>
        <v>0.66666666666666663</v>
      </c>
      <c r="P36" s="35">
        <f t="shared" si="3"/>
        <v>3.9619651347068147E-3</v>
      </c>
      <c r="Q36" s="10"/>
      <c r="R36">
        <v>1</v>
      </c>
      <c r="S36" s="99">
        <f t="shared" si="5"/>
        <v>2</v>
      </c>
      <c r="T36" s="49">
        <f t="shared" si="4"/>
        <v>5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15</v>
      </c>
      <c r="F37" s="73">
        <v>21</v>
      </c>
      <c r="G37" s="93">
        <v>14</v>
      </c>
      <c r="H37" s="73">
        <v>20</v>
      </c>
      <c r="I37" s="22">
        <f t="shared" ref="I37:J54" si="9">E37-G37</f>
        <v>1</v>
      </c>
      <c r="J37" s="36">
        <f t="shared" si="9"/>
        <v>1</v>
      </c>
      <c r="K37" s="93">
        <v>11</v>
      </c>
      <c r="L37" s="73">
        <v>12</v>
      </c>
      <c r="M37" s="22">
        <f t="shared" si="8"/>
        <v>4</v>
      </c>
      <c r="N37" s="34">
        <f t="shared" si="8"/>
        <v>9</v>
      </c>
      <c r="O37" s="69">
        <f t="shared" si="6"/>
        <v>0.75</v>
      </c>
      <c r="P37" s="35">
        <f t="shared" si="3"/>
        <v>1.664025356576862E-2</v>
      </c>
      <c r="Q37" s="10"/>
      <c r="R37" s="98">
        <v>1</v>
      </c>
      <c r="S37" s="96">
        <f t="shared" si="5"/>
        <v>4</v>
      </c>
      <c r="T37" s="49">
        <f t="shared" si="4"/>
        <v>21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7.9239302694136295E-4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120</v>
      </c>
      <c r="F41" s="72">
        <v>126</v>
      </c>
      <c r="G41" s="93">
        <v>121</v>
      </c>
      <c r="H41" s="72">
        <v>127</v>
      </c>
      <c r="I41" s="22">
        <f t="shared" si="9"/>
        <v>-1</v>
      </c>
      <c r="J41" s="36">
        <f t="shared" si="9"/>
        <v>-1</v>
      </c>
      <c r="K41" s="93">
        <v>118</v>
      </c>
      <c r="L41" s="72">
        <v>124</v>
      </c>
      <c r="M41" s="22">
        <f t="shared" si="8"/>
        <v>2</v>
      </c>
      <c r="N41" s="34">
        <f t="shared" si="8"/>
        <v>2</v>
      </c>
      <c r="O41" s="69">
        <f t="shared" si="6"/>
        <v>1.6129032258064516E-2</v>
      </c>
      <c r="P41" s="35">
        <f t="shared" si="3"/>
        <v>9.9841521394611721E-2</v>
      </c>
      <c r="Q41" s="10"/>
      <c r="R41">
        <v>1</v>
      </c>
      <c r="S41" s="94">
        <f t="shared" si="5"/>
        <v>1</v>
      </c>
      <c r="T41" s="49">
        <f t="shared" si="4"/>
        <v>126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7.9239302694136295E-4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/>
      <c r="F47" s="72"/>
      <c r="G47" s="93">
        <v>1</v>
      </c>
      <c r="H47" s="72">
        <v>1</v>
      </c>
      <c r="I47" s="22">
        <f t="shared" si="9"/>
        <v>-1</v>
      </c>
      <c r="J47" s="33">
        <f t="shared" si="9"/>
        <v>-1</v>
      </c>
      <c r="K47" s="93">
        <v>1</v>
      </c>
      <c r="L47" s="72">
        <v>1</v>
      </c>
      <c r="M47" s="22">
        <f t="shared" si="8"/>
        <v>-1</v>
      </c>
      <c r="N47" s="34">
        <f t="shared" si="8"/>
        <v>-1</v>
      </c>
      <c r="O47" s="69">
        <f t="shared" si="6"/>
        <v>-1</v>
      </c>
      <c r="P47" s="35">
        <f t="shared" si="3"/>
        <v>0</v>
      </c>
      <c r="Q47" s="10"/>
      <c r="R47">
        <v>1</v>
      </c>
      <c r="S47" s="99">
        <f t="shared" si="5"/>
        <v>2</v>
      </c>
      <c r="T47" s="49">
        <f t="shared" si="4"/>
        <v>0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-1</v>
      </c>
      <c r="N49" s="34">
        <f t="shared" si="8"/>
        <v>-1</v>
      </c>
      <c r="O49" s="69">
        <f t="shared" si="6"/>
        <v>-1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7</v>
      </c>
      <c r="G53" s="21">
        <v>4</v>
      </c>
      <c r="H53" s="72">
        <v>6</v>
      </c>
      <c r="I53" s="42">
        <f t="shared" si="9"/>
        <v>1</v>
      </c>
      <c r="J53" s="40">
        <f t="shared" si="9"/>
        <v>1</v>
      </c>
      <c r="K53" s="21">
        <v>5</v>
      </c>
      <c r="L53" s="72">
        <v>5</v>
      </c>
      <c r="M53" s="21">
        <f t="shared" si="8"/>
        <v>0</v>
      </c>
      <c r="N53" s="34">
        <f t="shared" si="8"/>
        <v>2</v>
      </c>
      <c r="O53" s="69">
        <f t="shared" si="6"/>
        <v>0.4</v>
      </c>
      <c r="P53" s="35">
        <f t="shared" si="3"/>
        <v>5.5467511885895406E-3</v>
      </c>
      <c r="Q53" s="10"/>
      <c r="R53">
        <v>0</v>
      </c>
      <c r="S53" s="13">
        <f t="shared" si="5"/>
        <v>0</v>
      </c>
      <c r="T53" s="49">
        <f t="shared" si="4"/>
        <v>7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1035</v>
      </c>
      <c r="F54" s="75">
        <f>SUM(F5:F53)</f>
        <v>1262</v>
      </c>
      <c r="G54" s="43">
        <f>SUM(G5:G53)</f>
        <v>1046</v>
      </c>
      <c r="H54" s="75">
        <f>SUM(H5:H53)</f>
        <v>1276</v>
      </c>
      <c r="I54" s="44">
        <f t="shared" si="9"/>
        <v>-11</v>
      </c>
      <c r="J54" s="141">
        <f t="shared" si="9"/>
        <v>-14</v>
      </c>
      <c r="K54" s="43">
        <f>SUM(K5:K53)</f>
        <v>1066</v>
      </c>
      <c r="L54" s="75">
        <f>SUM(L5:L53)</f>
        <v>1274</v>
      </c>
      <c r="M54" s="44">
        <f t="shared" si="8"/>
        <v>-31</v>
      </c>
      <c r="N54" s="45">
        <f t="shared" si="8"/>
        <v>-12</v>
      </c>
      <c r="O54" s="71">
        <f t="shared" si="6"/>
        <v>-9.4191522762951327E-3</v>
      </c>
      <c r="P54" s="46">
        <f t="shared" si="3"/>
        <v>1</v>
      </c>
      <c r="Q54" s="14"/>
      <c r="R54" s="15">
        <f>SUM(R5:R53)</f>
        <v>33</v>
      </c>
      <c r="T54" s="88">
        <f t="shared" si="4"/>
        <v>1262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topLeftCell="B1"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110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44256</v>
      </c>
      <c r="F3" s="257"/>
      <c r="G3" s="256">
        <v>44228</v>
      </c>
      <c r="H3" s="257"/>
      <c r="I3" s="250" t="s">
        <v>3</v>
      </c>
      <c r="J3" s="251"/>
      <c r="K3" s="256">
        <v>43891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I36" si="0">E5-G5</f>
        <v>0</v>
      </c>
      <c r="J5" s="26">
        <f t="shared" ref="J5:J36" si="1">F5-H5</f>
        <v>0</v>
      </c>
      <c r="K5" s="125">
        <v>1</v>
      </c>
      <c r="L5" s="76">
        <v>2</v>
      </c>
      <c r="M5" s="27">
        <f t="shared" ref="M5:M19" si="2">E5-K5</f>
        <v>0</v>
      </c>
      <c r="N5" s="28">
        <f t="shared" ref="N5:N19" si="3">F5-L5</f>
        <v>0</v>
      </c>
      <c r="O5" s="67">
        <f t="shared" ref="O5:O12" si="4">IF(ISERROR(N5/L5),0,N5/L5)</f>
        <v>0</v>
      </c>
      <c r="P5" s="29">
        <f t="shared" ref="P5:P36" si="5">F5/$F$54</f>
        <v>1.567398119122257E-3</v>
      </c>
      <c r="Q5" s="9"/>
      <c r="R5">
        <v>1</v>
      </c>
      <c r="S5" s="97">
        <f>D5</f>
        <v>5</v>
      </c>
      <c r="T5" s="49">
        <f t="shared" ref="T5:T36" si="6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1034</v>
      </c>
      <c r="X5" s="83">
        <v>6</v>
      </c>
      <c r="Y5" s="83">
        <f>SUM(T7+T14+T15+T30+T32+T33+T36+T42+T44+T45+T47+T50+T51)</f>
        <v>12</v>
      </c>
      <c r="Z5" s="82">
        <v>2</v>
      </c>
      <c r="AA5" s="82">
        <v>2</v>
      </c>
      <c r="AB5" s="83">
        <v>3</v>
      </c>
      <c r="AC5" s="83">
        <f>SUM(T10+T20+T37+T43)</f>
        <v>22</v>
      </c>
      <c r="AD5" s="82">
        <v>6</v>
      </c>
      <c r="AE5" s="84">
        <f>SUM(T5+T8+T27+T28+T38+T39+T46)</f>
        <v>197</v>
      </c>
      <c r="AF5" s="83">
        <v>2</v>
      </c>
      <c r="AG5" s="83">
        <f>$T6+$T24</f>
        <v>5</v>
      </c>
      <c r="AH5" s="57">
        <f>V5+X5+Z5+AB5+AD5+AF5</f>
        <v>33</v>
      </c>
      <c r="AI5" s="58">
        <f>W5+Y5+AA5+AC5+AE5+AG5+T53</f>
        <v>1278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4</v>
      </c>
      <c r="F6" s="74">
        <v>4</v>
      </c>
      <c r="G6" s="126">
        <v>4</v>
      </c>
      <c r="H6" s="74">
        <v>4</v>
      </c>
      <c r="I6" s="21">
        <f t="shared" si="0"/>
        <v>0</v>
      </c>
      <c r="J6" s="30">
        <f t="shared" si="1"/>
        <v>0</v>
      </c>
      <c r="K6" s="126">
        <v>2</v>
      </c>
      <c r="L6" s="74">
        <v>2</v>
      </c>
      <c r="M6" s="21">
        <f t="shared" si="2"/>
        <v>2</v>
      </c>
      <c r="N6" s="31">
        <f t="shared" si="3"/>
        <v>2</v>
      </c>
      <c r="O6" s="68">
        <f t="shared" si="4"/>
        <v>1</v>
      </c>
      <c r="P6" s="32">
        <f t="shared" si="5"/>
        <v>3.134796238244514E-3</v>
      </c>
      <c r="Q6" s="10"/>
      <c r="R6">
        <v>1</v>
      </c>
      <c r="S6" s="101">
        <f>D6</f>
        <v>6</v>
      </c>
      <c r="T6" s="49">
        <f t="shared" si="6"/>
        <v>4</v>
      </c>
      <c r="U6" s="12" t="s">
        <v>19</v>
      </c>
      <c r="V6" s="59">
        <f>V5/AH5</f>
        <v>0.42424242424242425</v>
      </c>
      <c r="W6" s="59">
        <f>W5/AI5</f>
        <v>0.80907668231611896</v>
      </c>
      <c r="X6" s="60">
        <f>X5/AH5</f>
        <v>0.18181818181818182</v>
      </c>
      <c r="Y6" s="60">
        <f>Y5/AI5</f>
        <v>9.3896713615023476E-3</v>
      </c>
      <c r="Z6" s="59">
        <f>Z5/AH5</f>
        <v>6.0606060606060608E-2</v>
      </c>
      <c r="AA6" s="59">
        <f>AA5/AI5</f>
        <v>1.5649452269170579E-3</v>
      </c>
      <c r="AB6" s="60">
        <f>AB5/AH5</f>
        <v>9.0909090909090912E-2</v>
      </c>
      <c r="AC6" s="60">
        <f>AC5/AI5</f>
        <v>1.7214397496087636E-2</v>
      </c>
      <c r="AD6" s="59">
        <f>AD5/AH5</f>
        <v>0.18181818181818182</v>
      </c>
      <c r="AE6" s="59">
        <f>AE5/AI5</f>
        <v>0.15414710485133021</v>
      </c>
      <c r="AF6" s="60">
        <f>AF5/AH5</f>
        <v>6.0606060606060608E-2</v>
      </c>
      <c r="AG6" s="60">
        <f>AG5/AI5</f>
        <v>3.9123630672926448E-3</v>
      </c>
      <c r="AH6" s="61">
        <f>V6+X6+Z6+AB6+AD6+AF6</f>
        <v>1</v>
      </c>
      <c r="AI6" s="62">
        <f>W6+Y6+AA6+AC6+AE6+AG6+0.001</f>
        <v>0.99630516431924887</v>
      </c>
      <c r="AJ6" s="63">
        <f>AJ5/AI5</f>
        <v>0.39827856025039121</v>
      </c>
      <c r="AK6" s="64">
        <f>AK5/AI5</f>
        <v>0.48356807511737088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1"/>
        <v>0</v>
      </c>
      <c r="K7" s="93">
        <v>2</v>
      </c>
      <c r="L7" s="73">
        <v>2</v>
      </c>
      <c r="M7" s="22">
        <f t="shared" si="2"/>
        <v>0</v>
      </c>
      <c r="N7" s="34">
        <f t="shared" si="3"/>
        <v>0</v>
      </c>
      <c r="O7" s="69">
        <f t="shared" si="4"/>
        <v>0</v>
      </c>
      <c r="P7" s="35">
        <f t="shared" si="5"/>
        <v>1.567398119122257E-3</v>
      </c>
      <c r="Q7" s="10"/>
      <c r="R7">
        <v>0</v>
      </c>
      <c r="S7" s="110">
        <f>D7</f>
        <v>2</v>
      </c>
      <c r="T7" s="49">
        <f t="shared" si="6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102</v>
      </c>
      <c r="F8" s="73">
        <v>188</v>
      </c>
      <c r="G8" s="93">
        <v>102</v>
      </c>
      <c r="H8" s="73">
        <v>188</v>
      </c>
      <c r="I8" s="22">
        <f t="shared" si="0"/>
        <v>0</v>
      </c>
      <c r="J8" s="33">
        <f t="shared" si="1"/>
        <v>0</v>
      </c>
      <c r="K8" s="93">
        <v>115</v>
      </c>
      <c r="L8" s="73">
        <v>202</v>
      </c>
      <c r="M8" s="22">
        <f t="shared" si="2"/>
        <v>-13</v>
      </c>
      <c r="N8" s="34">
        <f t="shared" si="3"/>
        <v>-14</v>
      </c>
      <c r="O8" s="69">
        <f t="shared" si="4"/>
        <v>-6.9306930693069313E-2</v>
      </c>
      <c r="P8" s="35">
        <f t="shared" si="5"/>
        <v>0.14733542319749215</v>
      </c>
      <c r="Q8" s="10"/>
      <c r="R8">
        <v>1</v>
      </c>
      <c r="S8" s="143">
        <f>D8</f>
        <v>5</v>
      </c>
      <c r="T8" s="49">
        <f t="shared" si="6"/>
        <v>188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11</v>
      </c>
      <c r="F9" s="73">
        <v>21</v>
      </c>
      <c r="G9" s="93">
        <v>11</v>
      </c>
      <c r="H9" s="73">
        <v>21</v>
      </c>
      <c r="I9" s="22">
        <f t="shared" si="0"/>
        <v>0</v>
      </c>
      <c r="J9" s="33">
        <f t="shared" si="1"/>
        <v>0</v>
      </c>
      <c r="K9" s="93">
        <v>9</v>
      </c>
      <c r="L9" s="73">
        <v>18</v>
      </c>
      <c r="M9" s="22">
        <f t="shared" si="2"/>
        <v>2</v>
      </c>
      <c r="N9" s="34">
        <f t="shared" si="3"/>
        <v>3</v>
      </c>
      <c r="O9" s="69">
        <f t="shared" si="4"/>
        <v>0.16666666666666666</v>
      </c>
      <c r="P9" s="35">
        <f t="shared" si="5"/>
        <v>1.6457680250783698E-2</v>
      </c>
      <c r="Q9" s="10"/>
      <c r="R9">
        <v>1</v>
      </c>
      <c r="S9" s="94">
        <f t="shared" ref="S9:S53" si="7">D9</f>
        <v>1</v>
      </c>
      <c r="T9" s="49">
        <f t="shared" si="6"/>
        <v>21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1"/>
        <v>0</v>
      </c>
      <c r="K10" s="93">
        <v>1</v>
      </c>
      <c r="L10" s="73">
        <v>1</v>
      </c>
      <c r="M10" s="22">
        <f t="shared" si="2"/>
        <v>0</v>
      </c>
      <c r="N10" s="34">
        <f t="shared" si="3"/>
        <v>0</v>
      </c>
      <c r="O10" s="69">
        <f t="shared" si="4"/>
        <v>0</v>
      </c>
      <c r="P10" s="35">
        <f t="shared" si="5"/>
        <v>7.836990595611285E-4</v>
      </c>
      <c r="Q10" s="10"/>
      <c r="R10" s="98">
        <v>1</v>
      </c>
      <c r="S10" s="96">
        <f t="shared" si="7"/>
        <v>4</v>
      </c>
      <c r="T10" s="49">
        <f t="shared" si="6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1"/>
        <v>0</v>
      </c>
      <c r="K11" s="22">
        <v>1</v>
      </c>
      <c r="L11" s="73">
        <v>2</v>
      </c>
      <c r="M11" s="22">
        <f t="shared" si="2"/>
        <v>0</v>
      </c>
      <c r="N11" s="34">
        <f t="shared" si="3"/>
        <v>0</v>
      </c>
      <c r="O11" s="69">
        <f t="shared" si="4"/>
        <v>0</v>
      </c>
      <c r="P11" s="35">
        <f t="shared" si="5"/>
        <v>1.567398119122257E-3</v>
      </c>
      <c r="Q11" s="10"/>
      <c r="R11">
        <v>1</v>
      </c>
      <c r="S11" s="94">
        <f t="shared" si="7"/>
        <v>1</v>
      </c>
      <c r="T11" s="49">
        <f t="shared" si="6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174</v>
      </c>
      <c r="F12" s="73">
        <v>218</v>
      </c>
      <c r="G12" s="93">
        <v>176</v>
      </c>
      <c r="H12" s="73">
        <v>221</v>
      </c>
      <c r="I12" s="22">
        <f t="shared" si="0"/>
        <v>-2</v>
      </c>
      <c r="J12" s="33">
        <f t="shared" si="1"/>
        <v>-3</v>
      </c>
      <c r="K12" s="93">
        <v>160</v>
      </c>
      <c r="L12" s="73">
        <v>201</v>
      </c>
      <c r="M12" s="22">
        <f t="shared" si="2"/>
        <v>14</v>
      </c>
      <c r="N12" s="34">
        <f t="shared" si="3"/>
        <v>17</v>
      </c>
      <c r="O12" s="69">
        <f t="shared" si="4"/>
        <v>8.45771144278607E-2</v>
      </c>
      <c r="P12" s="35">
        <f t="shared" si="5"/>
        <v>0.17084639498432602</v>
      </c>
      <c r="Q12" s="10"/>
      <c r="R12">
        <v>1</v>
      </c>
      <c r="S12" s="94">
        <f t="shared" si="7"/>
        <v>1</v>
      </c>
      <c r="T12" s="49">
        <f t="shared" si="6"/>
        <v>218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134</v>
      </c>
      <c r="F13" s="73">
        <v>138</v>
      </c>
      <c r="G13" s="93">
        <v>138</v>
      </c>
      <c r="H13" s="73">
        <v>141</v>
      </c>
      <c r="I13" s="22">
        <f t="shared" si="0"/>
        <v>-4</v>
      </c>
      <c r="J13" s="33">
        <f t="shared" si="1"/>
        <v>-3</v>
      </c>
      <c r="K13" s="93">
        <v>131</v>
      </c>
      <c r="L13" s="73">
        <v>131</v>
      </c>
      <c r="M13" s="22">
        <f t="shared" si="2"/>
        <v>3</v>
      </c>
      <c r="N13" s="34">
        <f t="shared" si="3"/>
        <v>7</v>
      </c>
      <c r="O13" s="69">
        <f>IF(ISERROR(N13/L13),0,N13/L13)</f>
        <v>5.3435114503816793E-2</v>
      </c>
      <c r="P13" s="35">
        <f t="shared" si="5"/>
        <v>0.10815047021943573</v>
      </c>
      <c r="Q13" s="10"/>
      <c r="R13">
        <v>1</v>
      </c>
      <c r="S13" s="94">
        <f t="shared" si="7"/>
        <v>1</v>
      </c>
      <c r="T13" s="49">
        <f t="shared" si="6"/>
        <v>138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2</v>
      </c>
      <c r="F14" s="73">
        <v>2</v>
      </c>
      <c r="G14" s="22">
        <v>1</v>
      </c>
      <c r="H14" s="73">
        <v>1</v>
      </c>
      <c r="I14" s="22">
        <f t="shared" si="0"/>
        <v>1</v>
      </c>
      <c r="J14" s="36">
        <f t="shared" si="1"/>
        <v>1</v>
      </c>
      <c r="K14" s="22">
        <v>1</v>
      </c>
      <c r="L14" s="73">
        <v>1</v>
      </c>
      <c r="M14" s="22">
        <f t="shared" si="2"/>
        <v>1</v>
      </c>
      <c r="N14" s="34">
        <f t="shared" si="3"/>
        <v>1</v>
      </c>
      <c r="O14" s="69">
        <f t="shared" ref="O14:O54" si="8">IF(ISERROR(N14/L14),0,N14/L14)</f>
        <v>1</v>
      </c>
      <c r="P14" s="35">
        <f t="shared" si="5"/>
        <v>1.567398119122257E-3</v>
      </c>
      <c r="Q14" s="10"/>
      <c r="R14">
        <v>0</v>
      </c>
      <c r="S14" s="100">
        <f t="shared" si="7"/>
        <v>2</v>
      </c>
      <c r="T14" s="49">
        <f t="shared" si="6"/>
        <v>2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1"/>
        <v>0</v>
      </c>
      <c r="K15" s="22">
        <v>1</v>
      </c>
      <c r="L15" s="73">
        <v>1</v>
      </c>
      <c r="M15" s="22">
        <f t="shared" si="2"/>
        <v>0</v>
      </c>
      <c r="N15" s="34">
        <f t="shared" si="3"/>
        <v>0</v>
      </c>
      <c r="O15" s="69">
        <f t="shared" si="8"/>
        <v>0</v>
      </c>
      <c r="P15" s="35">
        <f t="shared" si="5"/>
        <v>7.836990595611285E-4</v>
      </c>
      <c r="Q15" s="10"/>
      <c r="R15">
        <v>0</v>
      </c>
      <c r="S15" s="100">
        <f t="shared" si="7"/>
        <v>2</v>
      </c>
      <c r="T15" s="49">
        <f t="shared" si="6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1"/>
        <v>0</v>
      </c>
      <c r="K16" s="93"/>
      <c r="L16" s="73"/>
      <c r="M16" s="22">
        <f t="shared" si="2"/>
        <v>0</v>
      </c>
      <c r="N16" s="34">
        <f t="shared" si="3"/>
        <v>0</v>
      </c>
      <c r="O16" s="69">
        <f t="shared" si="8"/>
        <v>0</v>
      </c>
      <c r="P16" s="35">
        <f t="shared" si="5"/>
        <v>0</v>
      </c>
      <c r="Q16" s="10"/>
      <c r="R16">
        <v>1</v>
      </c>
      <c r="S16" s="95">
        <f t="shared" si="7"/>
        <v>3</v>
      </c>
      <c r="T16" s="49">
        <f t="shared" si="6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7</v>
      </c>
      <c r="F17" s="73">
        <v>7</v>
      </c>
      <c r="G17" s="93">
        <v>7</v>
      </c>
      <c r="H17" s="73">
        <v>7</v>
      </c>
      <c r="I17" s="22">
        <f t="shared" si="0"/>
        <v>0</v>
      </c>
      <c r="J17" s="33">
        <f t="shared" si="1"/>
        <v>0</v>
      </c>
      <c r="K17" s="93">
        <v>4</v>
      </c>
      <c r="L17" s="73">
        <v>4</v>
      </c>
      <c r="M17" s="22">
        <f t="shared" si="2"/>
        <v>3</v>
      </c>
      <c r="N17" s="34">
        <f t="shared" si="3"/>
        <v>3</v>
      </c>
      <c r="O17" s="69">
        <f t="shared" si="8"/>
        <v>0.75</v>
      </c>
      <c r="P17" s="35">
        <f t="shared" si="5"/>
        <v>5.4858934169278997E-3</v>
      </c>
      <c r="Q17" s="10"/>
      <c r="R17">
        <v>1</v>
      </c>
      <c r="S17" s="94">
        <f t="shared" si="7"/>
        <v>1</v>
      </c>
      <c r="T17" s="49">
        <f t="shared" si="6"/>
        <v>7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38</v>
      </c>
      <c r="F18" s="73">
        <v>38</v>
      </c>
      <c r="G18" s="93">
        <v>38</v>
      </c>
      <c r="H18" s="73">
        <v>38</v>
      </c>
      <c r="I18" s="22">
        <f t="shared" si="0"/>
        <v>0</v>
      </c>
      <c r="J18" s="33">
        <f t="shared" si="1"/>
        <v>0</v>
      </c>
      <c r="K18" s="93">
        <v>53</v>
      </c>
      <c r="L18" s="73">
        <v>53</v>
      </c>
      <c r="M18" s="22">
        <f t="shared" si="2"/>
        <v>-15</v>
      </c>
      <c r="N18" s="34">
        <f t="shared" si="3"/>
        <v>-15</v>
      </c>
      <c r="O18" s="69">
        <f t="shared" si="8"/>
        <v>-0.28301886792452829</v>
      </c>
      <c r="P18" s="35">
        <f t="shared" si="5"/>
        <v>2.9780564263322883E-2</v>
      </c>
      <c r="Q18" s="10"/>
      <c r="R18">
        <v>1</v>
      </c>
      <c r="S18" s="94">
        <f t="shared" si="7"/>
        <v>1</v>
      </c>
      <c r="T18" s="49">
        <f t="shared" si="6"/>
        <v>38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1"/>
        <v>0</v>
      </c>
      <c r="K19" s="93">
        <v>1</v>
      </c>
      <c r="L19" s="73">
        <v>1</v>
      </c>
      <c r="M19" s="22">
        <f t="shared" si="2"/>
        <v>0</v>
      </c>
      <c r="N19" s="34">
        <f t="shared" si="3"/>
        <v>0</v>
      </c>
      <c r="O19" s="69">
        <f t="shared" si="8"/>
        <v>0</v>
      </c>
      <c r="P19" s="35">
        <f t="shared" si="5"/>
        <v>7.836990595611285E-4</v>
      </c>
      <c r="Q19" s="10"/>
      <c r="R19">
        <v>1</v>
      </c>
      <c r="S19" s="94">
        <f t="shared" si="7"/>
        <v>1</v>
      </c>
      <c r="T19" s="49">
        <f t="shared" si="6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1"/>
        <v>0</v>
      </c>
      <c r="K20" s="93"/>
      <c r="L20" s="109"/>
      <c r="M20" s="93">
        <v>0</v>
      </c>
      <c r="N20" s="106">
        <v>0</v>
      </c>
      <c r="O20" s="107">
        <f t="shared" si="8"/>
        <v>0</v>
      </c>
      <c r="P20" s="108">
        <f t="shared" si="5"/>
        <v>7.836990595611285E-4</v>
      </c>
      <c r="Q20" s="10"/>
      <c r="R20" s="98">
        <v>1</v>
      </c>
      <c r="S20" s="96">
        <f t="shared" si="7"/>
        <v>4</v>
      </c>
      <c r="T20" s="49">
        <f t="shared" si="6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124</v>
      </c>
      <c r="F21" s="73">
        <v>133</v>
      </c>
      <c r="G21" s="93">
        <v>125</v>
      </c>
      <c r="H21" s="73">
        <v>134</v>
      </c>
      <c r="I21" s="22">
        <f t="shared" si="0"/>
        <v>-1</v>
      </c>
      <c r="J21" s="33">
        <f t="shared" si="1"/>
        <v>-1</v>
      </c>
      <c r="K21" s="93">
        <v>126</v>
      </c>
      <c r="L21" s="73">
        <v>135</v>
      </c>
      <c r="M21" s="22">
        <f t="shared" ref="M21:M33" si="9">E21-K21</f>
        <v>-2</v>
      </c>
      <c r="N21" s="34">
        <f t="shared" ref="N21:N33" si="10">F21-L21</f>
        <v>-2</v>
      </c>
      <c r="O21" s="69">
        <f t="shared" si="8"/>
        <v>-1.4814814814814815E-2</v>
      </c>
      <c r="P21" s="35">
        <f t="shared" si="5"/>
        <v>0.1042319749216301</v>
      </c>
      <c r="Q21" s="10"/>
      <c r="R21">
        <v>1</v>
      </c>
      <c r="S21" s="94">
        <f t="shared" si="7"/>
        <v>1</v>
      </c>
      <c r="T21" s="49">
        <f t="shared" si="6"/>
        <v>133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1"/>
        <v>0</v>
      </c>
      <c r="K22" s="93">
        <v>6</v>
      </c>
      <c r="L22" s="73">
        <v>6</v>
      </c>
      <c r="M22" s="22">
        <f t="shared" si="9"/>
        <v>0</v>
      </c>
      <c r="N22" s="34">
        <f t="shared" si="10"/>
        <v>0</v>
      </c>
      <c r="O22" s="69">
        <f t="shared" si="8"/>
        <v>0</v>
      </c>
      <c r="P22" s="35">
        <f t="shared" si="5"/>
        <v>4.7021943573667714E-3</v>
      </c>
      <c r="Q22" s="10"/>
      <c r="R22">
        <v>1</v>
      </c>
      <c r="S22" s="94">
        <f t="shared" si="7"/>
        <v>1</v>
      </c>
      <c r="T22" s="49">
        <f t="shared" si="6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1</v>
      </c>
      <c r="F23" s="73">
        <v>4</v>
      </c>
      <c r="G23" s="93">
        <v>1</v>
      </c>
      <c r="H23" s="73">
        <v>4</v>
      </c>
      <c r="I23" s="37">
        <f t="shared" si="0"/>
        <v>0</v>
      </c>
      <c r="J23" s="33">
        <f t="shared" si="1"/>
        <v>0</v>
      </c>
      <c r="K23" s="93">
        <v>6</v>
      </c>
      <c r="L23" s="73">
        <v>10</v>
      </c>
      <c r="M23" s="37">
        <f t="shared" si="9"/>
        <v>-5</v>
      </c>
      <c r="N23" s="38">
        <f t="shared" si="10"/>
        <v>-6</v>
      </c>
      <c r="O23" s="70">
        <f t="shared" si="8"/>
        <v>-0.6</v>
      </c>
      <c r="P23" s="39">
        <f t="shared" si="5"/>
        <v>3.134796238244514E-3</v>
      </c>
      <c r="Q23" s="10"/>
      <c r="R23">
        <v>1</v>
      </c>
      <c r="S23" s="94">
        <f t="shared" si="7"/>
        <v>1</v>
      </c>
      <c r="T23" s="49">
        <f t="shared" si="6"/>
        <v>4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1"/>
        <v>0</v>
      </c>
      <c r="K24" s="22"/>
      <c r="L24" s="73"/>
      <c r="M24" s="37">
        <f t="shared" si="9"/>
        <v>1</v>
      </c>
      <c r="N24" s="38">
        <f t="shared" si="10"/>
        <v>1</v>
      </c>
      <c r="O24" s="70">
        <f t="shared" si="8"/>
        <v>0</v>
      </c>
      <c r="P24" s="39">
        <f t="shared" si="5"/>
        <v>7.836990595611285E-4</v>
      </c>
      <c r="Q24" s="10"/>
      <c r="R24">
        <v>1</v>
      </c>
      <c r="S24" s="101">
        <f t="shared" si="7"/>
        <v>6</v>
      </c>
      <c r="T24" s="49">
        <f t="shared" si="6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1"/>
        <v>0</v>
      </c>
      <c r="K25" s="22"/>
      <c r="L25" s="73"/>
      <c r="M25" s="22">
        <f t="shared" si="9"/>
        <v>0</v>
      </c>
      <c r="N25" s="34">
        <f t="shared" si="10"/>
        <v>0</v>
      </c>
      <c r="O25" s="69">
        <f t="shared" si="8"/>
        <v>0</v>
      </c>
      <c r="P25" s="35">
        <f t="shared" si="5"/>
        <v>0</v>
      </c>
      <c r="Q25" s="10"/>
      <c r="R25">
        <v>0</v>
      </c>
      <c r="S25" s="115">
        <f t="shared" si="7"/>
        <v>3</v>
      </c>
      <c r="T25" s="49">
        <f t="shared" si="6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17</v>
      </c>
      <c r="F26" s="73">
        <v>23</v>
      </c>
      <c r="G26" s="93">
        <v>19</v>
      </c>
      <c r="H26" s="73">
        <v>25</v>
      </c>
      <c r="I26" s="22">
        <f t="shared" si="0"/>
        <v>-2</v>
      </c>
      <c r="J26" s="33">
        <f t="shared" si="1"/>
        <v>-2</v>
      </c>
      <c r="K26" s="93">
        <v>12</v>
      </c>
      <c r="L26" s="73">
        <v>19</v>
      </c>
      <c r="M26" s="22">
        <f t="shared" si="9"/>
        <v>5</v>
      </c>
      <c r="N26" s="34">
        <f t="shared" si="10"/>
        <v>4</v>
      </c>
      <c r="O26" s="69">
        <f t="shared" si="8"/>
        <v>0.21052631578947367</v>
      </c>
      <c r="P26" s="35">
        <f t="shared" si="5"/>
        <v>1.8025078369905956E-2</v>
      </c>
      <c r="Q26" s="10"/>
      <c r="R26">
        <v>1</v>
      </c>
      <c r="S26" s="94">
        <f t="shared" si="7"/>
        <v>1</v>
      </c>
      <c r="T26" s="49">
        <f t="shared" si="6"/>
        <v>23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1"/>
        <v>0</v>
      </c>
      <c r="K27" s="93">
        <v>1</v>
      </c>
      <c r="L27" s="73">
        <v>5</v>
      </c>
      <c r="M27" s="22">
        <f t="shared" si="9"/>
        <v>0</v>
      </c>
      <c r="N27" s="34">
        <f t="shared" si="10"/>
        <v>0</v>
      </c>
      <c r="O27" s="69">
        <f t="shared" si="8"/>
        <v>0</v>
      </c>
      <c r="P27" s="35">
        <f t="shared" si="5"/>
        <v>3.9184952978056423E-3</v>
      </c>
      <c r="Q27" s="10"/>
      <c r="R27">
        <v>1</v>
      </c>
      <c r="S27" s="97">
        <f t="shared" si="7"/>
        <v>5</v>
      </c>
      <c r="T27" s="49">
        <f t="shared" si="6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1"/>
        <v>0</v>
      </c>
      <c r="K28" s="93">
        <v>2</v>
      </c>
      <c r="L28" s="73">
        <v>2</v>
      </c>
      <c r="M28" s="22">
        <f t="shared" si="9"/>
        <v>-1</v>
      </c>
      <c r="N28" s="34">
        <f t="shared" si="10"/>
        <v>-1</v>
      </c>
      <c r="O28" s="69">
        <f t="shared" si="8"/>
        <v>-0.5</v>
      </c>
      <c r="P28" s="35">
        <f t="shared" si="5"/>
        <v>7.836990595611285E-4</v>
      </c>
      <c r="Q28" s="10"/>
      <c r="R28">
        <v>1</v>
      </c>
      <c r="S28" s="97">
        <f t="shared" si="7"/>
        <v>5</v>
      </c>
      <c r="T28" s="49">
        <f t="shared" si="6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247</v>
      </c>
      <c r="F29" s="73">
        <v>295</v>
      </c>
      <c r="G29" s="93">
        <v>248</v>
      </c>
      <c r="H29" s="73">
        <v>291</v>
      </c>
      <c r="I29" s="22">
        <f t="shared" si="0"/>
        <v>-1</v>
      </c>
      <c r="J29" s="33">
        <f t="shared" si="1"/>
        <v>4</v>
      </c>
      <c r="K29" s="93">
        <v>248</v>
      </c>
      <c r="L29" s="73">
        <v>289</v>
      </c>
      <c r="M29" s="22">
        <f t="shared" si="9"/>
        <v>-1</v>
      </c>
      <c r="N29" s="34">
        <f t="shared" si="10"/>
        <v>6</v>
      </c>
      <c r="O29" s="69">
        <f t="shared" si="8"/>
        <v>2.0761245674740483E-2</v>
      </c>
      <c r="P29" s="35">
        <f t="shared" si="5"/>
        <v>0.23119122257053293</v>
      </c>
      <c r="Q29" s="10"/>
      <c r="R29">
        <v>1</v>
      </c>
      <c r="S29" s="94">
        <f t="shared" si="7"/>
        <v>1</v>
      </c>
      <c r="T29" s="49">
        <f t="shared" si="6"/>
        <v>295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1"/>
        <v>0</v>
      </c>
      <c r="K30" s="22"/>
      <c r="L30" s="73"/>
      <c r="M30" s="22">
        <f t="shared" si="9"/>
        <v>0</v>
      </c>
      <c r="N30" s="34">
        <f t="shared" si="10"/>
        <v>0</v>
      </c>
      <c r="O30" s="69">
        <f t="shared" si="8"/>
        <v>0</v>
      </c>
      <c r="P30" s="35">
        <f t="shared" si="5"/>
        <v>0</v>
      </c>
      <c r="Q30" s="10"/>
      <c r="R30">
        <v>1</v>
      </c>
      <c r="S30" s="99">
        <f t="shared" si="7"/>
        <v>2</v>
      </c>
      <c r="T30" s="49">
        <f t="shared" si="6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1"/>
        <v>0</v>
      </c>
      <c r="K31" s="93"/>
      <c r="L31" s="109"/>
      <c r="M31" s="93">
        <f t="shared" si="9"/>
        <v>0</v>
      </c>
      <c r="N31" s="106">
        <f t="shared" si="10"/>
        <v>0</v>
      </c>
      <c r="O31" s="107">
        <f t="shared" si="8"/>
        <v>0</v>
      </c>
      <c r="P31" s="108">
        <f t="shared" si="5"/>
        <v>0</v>
      </c>
      <c r="Q31" s="10"/>
      <c r="R31">
        <v>1</v>
      </c>
      <c r="S31" s="94">
        <f t="shared" si="7"/>
        <v>1</v>
      </c>
      <c r="T31" s="49">
        <f t="shared" si="6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1"/>
        <v>0</v>
      </c>
      <c r="K32" s="22"/>
      <c r="L32" s="73"/>
      <c r="M32" s="22">
        <f t="shared" si="9"/>
        <v>0</v>
      </c>
      <c r="N32" s="34">
        <f t="shared" si="10"/>
        <v>0</v>
      </c>
      <c r="O32" s="69">
        <f t="shared" si="8"/>
        <v>0</v>
      </c>
      <c r="P32" s="35">
        <f t="shared" si="5"/>
        <v>0</v>
      </c>
      <c r="Q32" s="10"/>
      <c r="R32">
        <v>0</v>
      </c>
      <c r="S32" s="100">
        <f t="shared" si="7"/>
        <v>2</v>
      </c>
      <c r="T32" s="49">
        <f t="shared" si="6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1"/>
        <v>0</v>
      </c>
      <c r="K33" s="22">
        <v>1</v>
      </c>
      <c r="L33" s="73">
        <v>1</v>
      </c>
      <c r="M33" s="22">
        <f t="shared" si="9"/>
        <v>0</v>
      </c>
      <c r="N33" s="34">
        <f t="shared" si="10"/>
        <v>0</v>
      </c>
      <c r="O33" s="69">
        <f t="shared" si="8"/>
        <v>0</v>
      </c>
      <c r="P33" s="35">
        <f t="shared" si="5"/>
        <v>7.836990595611285E-4</v>
      </c>
      <c r="Q33" s="10"/>
      <c r="R33">
        <v>0</v>
      </c>
      <c r="S33" s="100">
        <f t="shared" si="7"/>
        <v>2</v>
      </c>
      <c r="T33" s="49">
        <f t="shared" si="6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1"/>
        <v>0</v>
      </c>
      <c r="K34" s="22"/>
      <c r="L34" s="73"/>
      <c r="M34" s="37">
        <v>0</v>
      </c>
      <c r="N34" s="38">
        <v>0</v>
      </c>
      <c r="O34" s="70">
        <f t="shared" si="8"/>
        <v>0</v>
      </c>
      <c r="P34" s="39">
        <f t="shared" si="5"/>
        <v>0</v>
      </c>
      <c r="Q34" s="10"/>
      <c r="R34">
        <v>0</v>
      </c>
      <c r="S34" s="100">
        <f t="shared" si="7"/>
        <v>1</v>
      </c>
      <c r="T34" s="49">
        <f t="shared" si="6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21</v>
      </c>
      <c r="H35" s="73">
        <v>21</v>
      </c>
      <c r="I35" s="22">
        <f t="shared" si="0"/>
        <v>0</v>
      </c>
      <c r="J35" s="33">
        <f t="shared" si="1"/>
        <v>0</v>
      </c>
      <c r="K35" s="93">
        <v>24</v>
      </c>
      <c r="L35" s="73">
        <v>24</v>
      </c>
      <c r="M35" s="22">
        <f t="shared" ref="M35:M54" si="11">E35-K35</f>
        <v>-3</v>
      </c>
      <c r="N35" s="34">
        <f t="shared" ref="N35:N54" si="12">F35-L35</f>
        <v>-3</v>
      </c>
      <c r="O35" s="69">
        <f t="shared" si="8"/>
        <v>-0.125</v>
      </c>
      <c r="P35" s="35">
        <f t="shared" si="5"/>
        <v>1.6457680250783698E-2</v>
      </c>
      <c r="Q35" s="10"/>
      <c r="R35">
        <v>1</v>
      </c>
      <c r="S35" s="94">
        <f t="shared" si="7"/>
        <v>1</v>
      </c>
      <c r="T35" s="49">
        <f t="shared" si="6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4</v>
      </c>
      <c r="H36" s="73">
        <v>4</v>
      </c>
      <c r="I36" s="22">
        <f t="shared" si="0"/>
        <v>0</v>
      </c>
      <c r="J36" s="41">
        <f t="shared" si="1"/>
        <v>0</v>
      </c>
      <c r="K36" s="93">
        <v>3</v>
      </c>
      <c r="L36" s="73">
        <v>3</v>
      </c>
      <c r="M36" s="22">
        <f t="shared" si="11"/>
        <v>1</v>
      </c>
      <c r="N36" s="34">
        <f t="shared" si="12"/>
        <v>1</v>
      </c>
      <c r="O36" s="69">
        <f t="shared" si="8"/>
        <v>0.33333333333333331</v>
      </c>
      <c r="P36" s="35">
        <f t="shared" si="5"/>
        <v>3.134796238244514E-3</v>
      </c>
      <c r="Q36" s="10"/>
      <c r="R36">
        <v>1</v>
      </c>
      <c r="S36" s="99">
        <f t="shared" si="7"/>
        <v>2</v>
      </c>
      <c r="T36" s="49">
        <f t="shared" si="6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14</v>
      </c>
      <c r="F37" s="73">
        <v>20</v>
      </c>
      <c r="G37" s="93">
        <v>14</v>
      </c>
      <c r="H37" s="73">
        <v>20</v>
      </c>
      <c r="I37" s="22">
        <f t="shared" ref="I37:I54" si="13">E37-G37</f>
        <v>0</v>
      </c>
      <c r="J37" s="36">
        <f t="shared" ref="J37:J54" si="14">F37-H37</f>
        <v>0</v>
      </c>
      <c r="K37" s="93">
        <v>11</v>
      </c>
      <c r="L37" s="73">
        <v>12</v>
      </c>
      <c r="M37" s="22">
        <f t="shared" si="11"/>
        <v>3</v>
      </c>
      <c r="N37" s="34">
        <f t="shared" si="12"/>
        <v>8</v>
      </c>
      <c r="O37" s="69">
        <f t="shared" si="8"/>
        <v>0.66666666666666663</v>
      </c>
      <c r="P37" s="35">
        <f t="shared" ref="P37:P54" si="15">F37/$F$54</f>
        <v>1.5673981191222569E-2</v>
      </c>
      <c r="Q37" s="10"/>
      <c r="R37" s="98">
        <v>1</v>
      </c>
      <c r="S37" s="96">
        <f t="shared" si="7"/>
        <v>4</v>
      </c>
      <c r="T37" s="49">
        <f t="shared" ref="T37:T54" si="16">F37</f>
        <v>20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13"/>
        <v>0</v>
      </c>
      <c r="J38" s="36">
        <f t="shared" si="14"/>
        <v>0</v>
      </c>
      <c r="K38" s="93">
        <v>1</v>
      </c>
      <c r="L38" s="73">
        <v>1</v>
      </c>
      <c r="M38" s="22">
        <f t="shared" si="11"/>
        <v>0</v>
      </c>
      <c r="N38" s="34">
        <f t="shared" si="12"/>
        <v>0</v>
      </c>
      <c r="O38" s="69">
        <f t="shared" si="8"/>
        <v>0</v>
      </c>
      <c r="P38" s="35">
        <f t="shared" si="15"/>
        <v>7.836990595611285E-4</v>
      </c>
      <c r="Q38" s="10"/>
      <c r="R38" s="98">
        <v>1</v>
      </c>
      <c r="S38" s="97">
        <f t="shared" si="7"/>
        <v>5</v>
      </c>
      <c r="T38" s="49">
        <f t="shared" si="16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13"/>
        <v>0</v>
      </c>
      <c r="J39" s="36">
        <f t="shared" si="14"/>
        <v>0</v>
      </c>
      <c r="K39" s="93"/>
      <c r="L39" s="73"/>
      <c r="M39" s="22">
        <f t="shared" si="11"/>
        <v>0</v>
      </c>
      <c r="N39" s="34">
        <f t="shared" si="12"/>
        <v>0</v>
      </c>
      <c r="O39" s="69">
        <f t="shared" si="8"/>
        <v>0</v>
      </c>
      <c r="P39" s="35">
        <f t="shared" si="15"/>
        <v>0</v>
      </c>
      <c r="Q39" s="10"/>
      <c r="R39">
        <v>1</v>
      </c>
      <c r="S39" s="97">
        <f t="shared" si="7"/>
        <v>5</v>
      </c>
      <c r="T39" s="49">
        <f t="shared" si="16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13"/>
        <v>0</v>
      </c>
      <c r="J40" s="36">
        <f t="shared" si="14"/>
        <v>0</v>
      </c>
      <c r="K40" s="22"/>
      <c r="L40" s="73"/>
      <c r="M40" s="22">
        <f t="shared" si="11"/>
        <v>0</v>
      </c>
      <c r="N40" s="34">
        <f t="shared" si="12"/>
        <v>0</v>
      </c>
      <c r="O40" s="69">
        <f t="shared" si="8"/>
        <v>0</v>
      </c>
      <c r="P40" s="35">
        <f t="shared" si="15"/>
        <v>0</v>
      </c>
      <c r="Q40" s="10"/>
      <c r="R40">
        <v>0</v>
      </c>
      <c r="S40" s="100">
        <f t="shared" si="7"/>
        <v>1</v>
      </c>
      <c r="T40" s="49">
        <f t="shared" si="16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121</v>
      </c>
      <c r="F41" s="72">
        <v>127</v>
      </c>
      <c r="G41" s="93">
        <v>124</v>
      </c>
      <c r="H41" s="72">
        <v>130</v>
      </c>
      <c r="I41" s="22">
        <f t="shared" si="13"/>
        <v>-3</v>
      </c>
      <c r="J41" s="36">
        <f t="shared" si="14"/>
        <v>-3</v>
      </c>
      <c r="K41" s="93">
        <v>116</v>
      </c>
      <c r="L41" s="72">
        <v>122</v>
      </c>
      <c r="M41" s="22">
        <f t="shared" si="11"/>
        <v>5</v>
      </c>
      <c r="N41" s="34">
        <f t="shared" si="12"/>
        <v>5</v>
      </c>
      <c r="O41" s="69">
        <f t="shared" si="8"/>
        <v>4.0983606557377046E-2</v>
      </c>
      <c r="P41" s="35">
        <f t="shared" si="15"/>
        <v>9.9529780564263329E-2</v>
      </c>
      <c r="Q41" s="10"/>
      <c r="R41">
        <v>1</v>
      </c>
      <c r="S41" s="94">
        <f t="shared" si="7"/>
        <v>1</v>
      </c>
      <c r="T41" s="49">
        <f t="shared" si="16"/>
        <v>127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13"/>
        <v>0</v>
      </c>
      <c r="J42" s="36">
        <f t="shared" si="14"/>
        <v>0</v>
      </c>
      <c r="K42" s="22"/>
      <c r="L42" s="73"/>
      <c r="M42" s="22">
        <f t="shared" si="11"/>
        <v>0</v>
      </c>
      <c r="N42" s="34">
        <f t="shared" si="12"/>
        <v>0</v>
      </c>
      <c r="O42" s="69">
        <f t="shared" si="8"/>
        <v>0</v>
      </c>
      <c r="P42" s="35">
        <f t="shared" si="15"/>
        <v>0</v>
      </c>
      <c r="Q42" s="10"/>
      <c r="R42">
        <v>0</v>
      </c>
      <c r="S42" s="100">
        <f t="shared" si="7"/>
        <v>2</v>
      </c>
      <c r="T42" s="49">
        <f t="shared" si="16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13"/>
        <v>0</v>
      </c>
      <c r="J43" s="36">
        <f t="shared" si="14"/>
        <v>0</v>
      </c>
      <c r="K43" s="22"/>
      <c r="L43" s="72"/>
      <c r="M43" s="22">
        <f t="shared" si="11"/>
        <v>0</v>
      </c>
      <c r="N43" s="34">
        <f t="shared" si="12"/>
        <v>0</v>
      </c>
      <c r="O43" s="69">
        <f t="shared" si="8"/>
        <v>0</v>
      </c>
      <c r="P43" s="35">
        <f t="shared" si="15"/>
        <v>0</v>
      </c>
      <c r="Q43" s="10"/>
      <c r="R43" s="98">
        <v>0</v>
      </c>
      <c r="S43" s="100">
        <f t="shared" si="7"/>
        <v>4</v>
      </c>
      <c r="T43" s="49">
        <f t="shared" si="16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13"/>
        <v>0</v>
      </c>
      <c r="J44" s="36">
        <f t="shared" si="14"/>
        <v>0</v>
      </c>
      <c r="K44" s="93">
        <v>1</v>
      </c>
      <c r="L44" s="73">
        <v>1</v>
      </c>
      <c r="M44" s="22">
        <f t="shared" si="11"/>
        <v>0</v>
      </c>
      <c r="N44" s="34">
        <f t="shared" si="12"/>
        <v>0</v>
      </c>
      <c r="O44" s="69">
        <f t="shared" si="8"/>
        <v>0</v>
      </c>
      <c r="P44" s="35">
        <f t="shared" si="15"/>
        <v>7.836990595611285E-4</v>
      </c>
      <c r="Q44" s="10"/>
      <c r="R44">
        <v>1</v>
      </c>
      <c r="S44" s="99">
        <f t="shared" si="7"/>
        <v>2</v>
      </c>
      <c r="T44" s="49">
        <f t="shared" si="16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13"/>
        <v>0</v>
      </c>
      <c r="J45" s="36">
        <f t="shared" si="14"/>
        <v>0</v>
      </c>
      <c r="K45" s="93"/>
      <c r="L45" s="73"/>
      <c r="M45" s="22">
        <f t="shared" si="11"/>
        <v>0</v>
      </c>
      <c r="N45" s="34">
        <f t="shared" si="12"/>
        <v>0</v>
      </c>
      <c r="O45" s="69">
        <f t="shared" si="8"/>
        <v>0</v>
      </c>
      <c r="P45" s="35">
        <f t="shared" si="15"/>
        <v>0</v>
      </c>
      <c r="Q45" s="10"/>
      <c r="R45">
        <v>1</v>
      </c>
      <c r="S45" s="99">
        <f t="shared" si="7"/>
        <v>2</v>
      </c>
      <c r="T45" s="49">
        <f t="shared" si="16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13"/>
        <v>0</v>
      </c>
      <c r="J46" s="36">
        <f t="shared" si="14"/>
        <v>0</v>
      </c>
      <c r="K46" s="22"/>
      <c r="L46" s="73"/>
      <c r="M46" s="22">
        <f t="shared" si="11"/>
        <v>0</v>
      </c>
      <c r="N46" s="34">
        <f t="shared" si="12"/>
        <v>0</v>
      </c>
      <c r="O46" s="69">
        <f t="shared" si="8"/>
        <v>0</v>
      </c>
      <c r="P46" s="35">
        <f t="shared" si="15"/>
        <v>0</v>
      </c>
      <c r="Q46" s="10"/>
      <c r="R46">
        <v>0</v>
      </c>
      <c r="S46" s="100">
        <f t="shared" si="7"/>
        <v>5</v>
      </c>
      <c r="T46" s="49">
        <f t="shared" si="16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13"/>
        <v>0</v>
      </c>
      <c r="J47" s="33">
        <f t="shared" si="14"/>
        <v>0</v>
      </c>
      <c r="K47" s="93">
        <v>1</v>
      </c>
      <c r="L47" s="72">
        <v>1</v>
      </c>
      <c r="M47" s="22">
        <f t="shared" si="11"/>
        <v>0</v>
      </c>
      <c r="N47" s="34">
        <f t="shared" si="12"/>
        <v>0</v>
      </c>
      <c r="O47" s="69">
        <f t="shared" si="8"/>
        <v>0</v>
      </c>
      <c r="P47" s="35">
        <f t="shared" si="15"/>
        <v>7.836990595611285E-4</v>
      </c>
      <c r="Q47" s="10"/>
      <c r="R47">
        <v>1</v>
      </c>
      <c r="S47" s="99">
        <f t="shared" si="7"/>
        <v>2</v>
      </c>
      <c r="T47" s="49">
        <f t="shared" si="16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13"/>
        <v>0</v>
      </c>
      <c r="J48" s="33">
        <f t="shared" si="14"/>
        <v>0</v>
      </c>
      <c r="K48" s="22"/>
      <c r="L48" s="72"/>
      <c r="M48" s="22">
        <f t="shared" si="11"/>
        <v>0</v>
      </c>
      <c r="N48" s="34">
        <f t="shared" si="12"/>
        <v>0</v>
      </c>
      <c r="O48" s="69">
        <f t="shared" si="8"/>
        <v>0</v>
      </c>
      <c r="P48" s="35">
        <f t="shared" si="15"/>
        <v>0</v>
      </c>
      <c r="Q48" s="10"/>
      <c r="R48">
        <v>0</v>
      </c>
      <c r="S48" s="100">
        <f t="shared" si="7"/>
        <v>1</v>
      </c>
      <c r="T48" s="49">
        <f t="shared" si="16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13"/>
        <v>0</v>
      </c>
      <c r="J49" s="33">
        <f t="shared" si="14"/>
        <v>0</v>
      </c>
      <c r="K49" s="22">
        <v>1</v>
      </c>
      <c r="L49" s="72">
        <v>1</v>
      </c>
      <c r="M49" s="22">
        <f t="shared" si="11"/>
        <v>-1</v>
      </c>
      <c r="N49" s="34">
        <f t="shared" si="12"/>
        <v>-1</v>
      </c>
      <c r="O49" s="69">
        <f t="shared" si="8"/>
        <v>-1</v>
      </c>
      <c r="P49" s="35">
        <f t="shared" si="15"/>
        <v>0</v>
      </c>
      <c r="Q49" s="10"/>
      <c r="R49">
        <v>1</v>
      </c>
      <c r="S49" s="115">
        <f t="shared" si="7"/>
        <v>3</v>
      </c>
      <c r="T49" s="49">
        <f t="shared" si="16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13"/>
        <v>0</v>
      </c>
      <c r="J50" s="33">
        <f t="shared" si="14"/>
        <v>0</v>
      </c>
      <c r="K50" s="22"/>
      <c r="L50" s="72"/>
      <c r="M50" s="22">
        <f t="shared" si="11"/>
        <v>0</v>
      </c>
      <c r="N50" s="34">
        <f t="shared" si="12"/>
        <v>0</v>
      </c>
      <c r="O50" s="69">
        <f t="shared" si="8"/>
        <v>0</v>
      </c>
      <c r="P50" s="35">
        <f t="shared" si="15"/>
        <v>0</v>
      </c>
      <c r="Q50" s="10"/>
      <c r="R50">
        <v>0</v>
      </c>
      <c r="S50" s="100">
        <f t="shared" si="7"/>
        <v>2</v>
      </c>
      <c r="T50" s="49">
        <f t="shared" si="16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13"/>
        <v>0</v>
      </c>
      <c r="J51" s="30">
        <f t="shared" si="14"/>
        <v>0</v>
      </c>
      <c r="K51" s="22"/>
      <c r="L51" s="72"/>
      <c r="M51" s="22">
        <f t="shared" si="11"/>
        <v>0</v>
      </c>
      <c r="N51" s="34">
        <f t="shared" si="12"/>
        <v>0</v>
      </c>
      <c r="O51" s="69">
        <f t="shared" si="8"/>
        <v>0</v>
      </c>
      <c r="P51" s="35">
        <f t="shared" si="15"/>
        <v>0</v>
      </c>
      <c r="Q51" s="10"/>
      <c r="R51">
        <v>0</v>
      </c>
      <c r="S51" s="99">
        <f t="shared" si="7"/>
        <v>2</v>
      </c>
      <c r="T51" s="49">
        <f t="shared" si="16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13"/>
        <v>0</v>
      </c>
      <c r="J52" s="33">
        <f t="shared" si="14"/>
        <v>0</v>
      </c>
      <c r="K52" s="22"/>
      <c r="L52" s="73"/>
      <c r="M52" s="21">
        <f t="shared" si="11"/>
        <v>0</v>
      </c>
      <c r="N52" s="34">
        <f t="shared" si="12"/>
        <v>0</v>
      </c>
      <c r="O52" s="69">
        <f t="shared" si="8"/>
        <v>0</v>
      </c>
      <c r="P52" s="35">
        <f t="shared" si="15"/>
        <v>0</v>
      </c>
      <c r="Q52" s="10"/>
      <c r="R52">
        <v>0</v>
      </c>
      <c r="S52" s="100">
        <f t="shared" si="7"/>
        <v>1</v>
      </c>
      <c r="T52" s="49">
        <f t="shared" si="16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4</v>
      </c>
      <c r="F53" s="72">
        <v>6</v>
      </c>
      <c r="G53" s="21">
        <v>4</v>
      </c>
      <c r="H53" s="72">
        <v>6</v>
      </c>
      <c r="I53" s="42">
        <f t="shared" si="13"/>
        <v>0</v>
      </c>
      <c r="J53" s="40">
        <f t="shared" si="14"/>
        <v>0</v>
      </c>
      <c r="K53" s="21">
        <v>5</v>
      </c>
      <c r="L53" s="72">
        <v>5</v>
      </c>
      <c r="M53" s="21">
        <f t="shared" si="11"/>
        <v>-1</v>
      </c>
      <c r="N53" s="34">
        <f t="shared" si="12"/>
        <v>1</v>
      </c>
      <c r="O53" s="69">
        <f t="shared" si="8"/>
        <v>0.2</v>
      </c>
      <c r="P53" s="35">
        <f t="shared" si="15"/>
        <v>4.7021943573667714E-3</v>
      </c>
      <c r="Q53" s="10"/>
      <c r="R53">
        <v>0</v>
      </c>
      <c r="S53" s="13">
        <f t="shared" si="7"/>
        <v>0</v>
      </c>
      <c r="T53" s="49">
        <f t="shared" si="16"/>
        <v>6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1046</v>
      </c>
      <c r="F54" s="75">
        <f>SUM(F5:F53)</f>
        <v>1276</v>
      </c>
      <c r="G54" s="43">
        <f>SUM(G5:G53)</f>
        <v>1058</v>
      </c>
      <c r="H54" s="75">
        <f>SUM(H5:H53)</f>
        <v>1283</v>
      </c>
      <c r="I54" s="44">
        <f t="shared" si="13"/>
        <v>-12</v>
      </c>
      <c r="J54" s="141">
        <f t="shared" si="14"/>
        <v>-7</v>
      </c>
      <c r="K54" s="43">
        <f>SUM(K5:K53)</f>
        <v>1047</v>
      </c>
      <c r="L54" s="75">
        <f>SUM(L5:L53)</f>
        <v>1258</v>
      </c>
      <c r="M54" s="44">
        <f t="shared" si="11"/>
        <v>-1</v>
      </c>
      <c r="N54" s="45">
        <f t="shared" si="12"/>
        <v>18</v>
      </c>
      <c r="O54" s="71">
        <f t="shared" si="8"/>
        <v>1.4308426073131956E-2</v>
      </c>
      <c r="P54" s="46">
        <f t="shared" si="15"/>
        <v>1</v>
      </c>
      <c r="Q54" s="14"/>
      <c r="R54" s="15">
        <f>SUM(R5:R53)</f>
        <v>33</v>
      </c>
      <c r="T54" s="88">
        <f t="shared" si="16"/>
        <v>1276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56"/>
  <sheetViews>
    <sheetView topLeftCell="A25" workbookViewId="0">
      <selection activeCell="AK57" sqref="AK57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hidden="1" customWidth="1"/>
    <col min="17" max="32" width="0" hidden="1" customWidth="1"/>
    <col min="33" max="33" width="7.375" customWidth="1"/>
    <col min="34" max="49" width="6.5" customWidth="1"/>
  </cols>
  <sheetData>
    <row r="1" spans="1:49" ht="15" thickBot="1" x14ac:dyDescent="0.2">
      <c r="A1" s="127"/>
      <c r="B1" s="1"/>
      <c r="C1" s="1"/>
      <c r="D1" s="1"/>
      <c r="G1" s="1"/>
      <c r="I1" s="253" t="s">
        <v>201</v>
      </c>
      <c r="J1" s="253"/>
      <c r="K1" s="253"/>
      <c r="L1" s="253"/>
      <c r="M1" s="253"/>
      <c r="AG1" s="254"/>
      <c r="AH1" s="255"/>
      <c r="AI1" s="255"/>
      <c r="AJ1" s="245"/>
      <c r="AK1" s="245"/>
      <c r="AL1" s="255"/>
      <c r="AM1" s="255"/>
      <c r="AN1" s="245"/>
      <c r="AO1" s="245"/>
      <c r="AP1" s="244"/>
      <c r="AQ1" s="244"/>
      <c r="AR1" s="245"/>
      <c r="AS1" s="245"/>
      <c r="AT1" s="246"/>
      <c r="AU1" s="246"/>
      <c r="AV1" s="247"/>
      <c r="AW1" s="247"/>
    </row>
    <row r="2" spans="1:49" ht="13.5" customHeight="1" thickBot="1" x14ac:dyDescent="0.2">
      <c r="A2" s="149"/>
      <c r="B2" s="248">
        <v>45323</v>
      </c>
      <c r="C2" s="249"/>
      <c r="D2" s="248">
        <v>45292</v>
      </c>
      <c r="E2" s="249"/>
      <c r="F2" s="250" t="s">
        <v>3</v>
      </c>
      <c r="G2" s="251"/>
      <c r="H2" s="248">
        <v>44958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40"/>
      <c r="AG2" s="254"/>
      <c r="AH2" s="200"/>
      <c r="AI2" s="201"/>
      <c r="AJ2" s="202"/>
      <c r="AK2" s="203"/>
      <c r="AL2" s="200"/>
      <c r="AM2" s="201"/>
      <c r="AN2" s="202"/>
      <c r="AO2" s="203"/>
      <c r="AP2" s="200"/>
      <c r="AQ2" s="201"/>
      <c r="AR2" s="202"/>
      <c r="AS2" s="203"/>
      <c r="AT2" s="200"/>
      <c r="AU2" s="201"/>
      <c r="AV2" s="204"/>
      <c r="AW2" s="204"/>
    </row>
    <row r="3" spans="1:49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97" t="s">
        <v>23</v>
      </c>
      <c r="AG3" s="241" t="s">
        <v>114</v>
      </c>
      <c r="AH3" s="243" t="s">
        <v>8</v>
      </c>
      <c r="AI3" s="243"/>
      <c r="AJ3" s="232" t="s">
        <v>9</v>
      </c>
      <c r="AK3" s="233"/>
      <c r="AL3" s="234" t="s">
        <v>10</v>
      </c>
      <c r="AM3" s="235"/>
      <c r="AN3" s="232" t="s">
        <v>11</v>
      </c>
      <c r="AO3" s="233"/>
      <c r="AP3" s="236" t="s">
        <v>12</v>
      </c>
      <c r="AQ3" s="233"/>
      <c r="AR3" s="232" t="s">
        <v>13</v>
      </c>
      <c r="AS3" s="237"/>
      <c r="AT3" s="238" t="s">
        <v>14</v>
      </c>
      <c r="AU3" s="239"/>
      <c r="AV3" s="230" t="s">
        <v>15</v>
      </c>
      <c r="AW3" s="231"/>
    </row>
    <row r="4" spans="1:49" ht="15" thickBot="1" x14ac:dyDescent="0.2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3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8" si="1">B4-H4</f>
        <v>0</v>
      </c>
      <c r="K4" s="28">
        <f t="shared" si="1"/>
        <v>0</v>
      </c>
      <c r="L4" s="161">
        <f t="shared" ref="L4:L55" si="2">IF(ISERROR(K4/I4),0,K4/I4)</f>
        <v>0</v>
      </c>
      <c r="M4" s="29">
        <f t="shared" ref="M4:M55" si="3">C4/$C$55</f>
        <v>6.8681318681318687E-4</v>
      </c>
      <c r="N4" s="162">
        <v>1</v>
      </c>
      <c r="P4" s="148" t="s">
        <v>25</v>
      </c>
      <c r="Q4" s="163">
        <v>18</v>
      </c>
      <c r="R4" s="163">
        <v>1125</v>
      </c>
      <c r="S4" s="164">
        <v>6</v>
      </c>
      <c r="T4" s="164">
        <v>14</v>
      </c>
      <c r="U4" s="163">
        <v>2</v>
      </c>
      <c r="V4" s="163">
        <v>2</v>
      </c>
      <c r="W4" s="164">
        <v>2</v>
      </c>
      <c r="X4" s="164">
        <v>26</v>
      </c>
      <c r="Y4" s="163">
        <v>6</v>
      </c>
      <c r="Z4" s="165">
        <v>228</v>
      </c>
      <c r="AA4" s="164">
        <v>2</v>
      </c>
      <c r="AB4" s="166">
        <v>4</v>
      </c>
      <c r="AC4" s="167">
        <f>Q4+S4+U4+W4+Y4+AA4</f>
        <v>36</v>
      </c>
      <c r="AD4" s="168">
        <f>R4+T4+V4+X4+Z4+AB4+1</f>
        <v>1400</v>
      </c>
      <c r="AE4" s="169">
        <v>682</v>
      </c>
      <c r="AF4" s="198">
        <v>718</v>
      </c>
      <c r="AG4" s="242"/>
      <c r="AH4" s="52" t="s">
        <v>21</v>
      </c>
      <c r="AI4" s="153" t="s">
        <v>17</v>
      </c>
      <c r="AJ4" s="53" t="s">
        <v>21</v>
      </c>
      <c r="AK4" s="154" t="s">
        <v>17</v>
      </c>
      <c r="AL4" s="52" t="s">
        <v>21</v>
      </c>
      <c r="AM4" s="153" t="s">
        <v>17</v>
      </c>
      <c r="AN4" s="53" t="s">
        <v>21</v>
      </c>
      <c r="AO4" s="154" t="s">
        <v>17</v>
      </c>
      <c r="AP4" s="52" t="s">
        <v>21</v>
      </c>
      <c r="AQ4" s="153" t="s">
        <v>17</v>
      </c>
      <c r="AR4" s="53" t="s">
        <v>21</v>
      </c>
      <c r="AS4" s="155" t="s">
        <v>17</v>
      </c>
      <c r="AT4" s="156" t="s">
        <v>21</v>
      </c>
      <c r="AU4" s="157" t="s">
        <v>17</v>
      </c>
      <c r="AV4" s="158" t="s">
        <v>22</v>
      </c>
      <c r="AW4" s="159" t="s">
        <v>23</v>
      </c>
    </row>
    <row r="5" spans="1:49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1.3736263736263737E-3</v>
      </c>
      <c r="N5" s="162">
        <v>5</v>
      </c>
      <c r="P5" s="172" t="s">
        <v>19</v>
      </c>
      <c r="Q5" s="59">
        <f>Q4/AC4</f>
        <v>0.5</v>
      </c>
      <c r="R5" s="59">
        <f>R4/AD4</f>
        <v>0.8035714285714286</v>
      </c>
      <c r="S5" s="60">
        <f>S4/AC4</f>
        <v>0.16666666666666666</v>
      </c>
      <c r="T5" s="60">
        <f>T4/AD4</f>
        <v>0.01</v>
      </c>
      <c r="U5" s="59">
        <f>U4/AC4</f>
        <v>5.5555555555555552E-2</v>
      </c>
      <c r="V5" s="59">
        <f>V4/AD4</f>
        <v>1.4285714285714286E-3</v>
      </c>
      <c r="W5" s="60">
        <f>W4/AC4</f>
        <v>5.5555555555555552E-2</v>
      </c>
      <c r="X5" s="60">
        <f>X4/AD4</f>
        <v>1.8571428571428572E-2</v>
      </c>
      <c r="Y5" s="59">
        <f>Y4/AC4</f>
        <v>0.16666666666666666</v>
      </c>
      <c r="Z5" s="59">
        <f>Z4/AD4</f>
        <v>0.16285714285714287</v>
      </c>
      <c r="AA5" s="60">
        <f>AA4/AC4</f>
        <v>5.5555555555555552E-2</v>
      </c>
      <c r="AB5" s="173">
        <f>AB4/AD4</f>
        <v>2.8571428571428571E-3</v>
      </c>
      <c r="AC5" s="174">
        <f>Q5+S5+U5+W5+Y5+AA5</f>
        <v>1</v>
      </c>
      <c r="AD5" s="175">
        <f>R5+T5+V5+X5+Z5+AB5</f>
        <v>0.99928571428571433</v>
      </c>
      <c r="AE5" s="63">
        <f>AE4/AD4</f>
        <v>0.48714285714285716</v>
      </c>
      <c r="AF5" s="199">
        <f>AF4/AD4</f>
        <v>0.5128571428571429</v>
      </c>
      <c r="AG5" s="148" t="s">
        <v>25</v>
      </c>
      <c r="AH5" s="163">
        <v>18</v>
      </c>
      <c r="AI5" s="163">
        <v>1173</v>
      </c>
      <c r="AJ5" s="164">
        <v>6</v>
      </c>
      <c r="AK5" s="164">
        <v>13</v>
      </c>
      <c r="AL5" s="163">
        <v>2</v>
      </c>
      <c r="AM5" s="163">
        <v>2</v>
      </c>
      <c r="AN5" s="164">
        <v>2</v>
      </c>
      <c r="AO5" s="164">
        <v>26</v>
      </c>
      <c r="AP5" s="163">
        <v>6</v>
      </c>
      <c r="AQ5" s="165">
        <v>236</v>
      </c>
      <c r="AR5" s="164">
        <v>2</v>
      </c>
      <c r="AS5" s="166">
        <v>4</v>
      </c>
      <c r="AT5" s="167">
        <f>AH5+AJ5+AL5+AN5+AP5+AR5</f>
        <v>36</v>
      </c>
      <c r="AU5" s="168">
        <f>AI5+AK5+AM5+AO5+AQ5+AS5+2</f>
        <v>1456</v>
      </c>
      <c r="AV5" s="169">
        <v>741</v>
      </c>
      <c r="AW5" s="170">
        <v>715</v>
      </c>
    </row>
    <row r="6" spans="1:49" ht="15" thickBot="1" x14ac:dyDescent="0.2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2.0604395604395605E-3</v>
      </c>
      <c r="N6" s="162">
        <v>6</v>
      </c>
      <c r="P6" s="127"/>
      <c r="Q6" s="177"/>
      <c r="R6" s="178" t="s">
        <v>136</v>
      </c>
      <c r="AG6" s="172" t="s">
        <v>19</v>
      </c>
      <c r="AH6" s="59">
        <f>AH5/AT5</f>
        <v>0.5</v>
      </c>
      <c r="AI6" s="59">
        <f>AI5/AU5</f>
        <v>0.80563186813186816</v>
      </c>
      <c r="AJ6" s="60">
        <f>AJ5/AT5</f>
        <v>0.16666666666666666</v>
      </c>
      <c r="AK6" s="60">
        <f>AK5/AU5</f>
        <v>8.9285714285714281E-3</v>
      </c>
      <c r="AL6" s="59">
        <f>AL5/AT5</f>
        <v>5.5555555555555552E-2</v>
      </c>
      <c r="AM6" s="59">
        <f>AM5/AU5</f>
        <v>1.3736263736263737E-3</v>
      </c>
      <c r="AN6" s="60">
        <f>AN5/AT5</f>
        <v>5.5555555555555552E-2</v>
      </c>
      <c r="AO6" s="60">
        <f>AO5/AU5</f>
        <v>1.7857142857142856E-2</v>
      </c>
      <c r="AP6" s="59">
        <f>AP5/AT5</f>
        <v>0.16666666666666666</v>
      </c>
      <c r="AQ6" s="59">
        <f>AQ5/AU5</f>
        <v>0.16208791208791209</v>
      </c>
      <c r="AR6" s="60">
        <f>AR5/AT5</f>
        <v>5.5555555555555552E-2</v>
      </c>
      <c r="AS6" s="173">
        <f>AS5/AU5</f>
        <v>2.7472527472527475E-3</v>
      </c>
      <c r="AT6" s="174">
        <f>AH6+AJ6+AL6+AN6+AP6+AR6</f>
        <v>1</v>
      </c>
      <c r="AU6" s="175">
        <f>AI6+AK6+AM6+AO6+AQ6+AS6</f>
        <v>0.99862637362637363</v>
      </c>
      <c r="AV6" s="63">
        <f>AV5/AU5</f>
        <v>0.5089285714285714</v>
      </c>
      <c r="AW6" s="64">
        <f>AW5/AU5</f>
        <v>0.49107142857142855</v>
      </c>
    </row>
    <row r="7" spans="1:49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1.3736263736263737E-3</v>
      </c>
      <c r="N7" s="162">
        <v>2</v>
      </c>
      <c r="Q7" s="177"/>
      <c r="R7" s="178" t="s">
        <v>116</v>
      </c>
      <c r="AG7" s="127"/>
      <c r="AH7" s="177"/>
      <c r="AI7" s="178" t="s">
        <v>136</v>
      </c>
    </row>
    <row r="8" spans="1:49" ht="14.25" x14ac:dyDescent="0.15">
      <c r="A8" s="179" t="s">
        <v>193</v>
      </c>
      <c r="B8" s="93">
        <v>1</v>
      </c>
      <c r="C8" s="73">
        <v>1</v>
      </c>
      <c r="D8" s="93">
        <v>1</v>
      </c>
      <c r="E8" s="73">
        <v>1</v>
      </c>
      <c r="F8" s="22">
        <f t="shared" si="0"/>
        <v>0</v>
      </c>
      <c r="G8" s="33">
        <f t="shared" si="0"/>
        <v>0</v>
      </c>
      <c r="H8" s="93"/>
      <c r="I8" s="73"/>
      <c r="J8" s="22">
        <f t="shared" si="1"/>
        <v>1</v>
      </c>
      <c r="K8" s="34">
        <f t="shared" si="1"/>
        <v>1</v>
      </c>
      <c r="L8" s="161">
        <f t="shared" si="2"/>
        <v>0</v>
      </c>
      <c r="M8" s="35">
        <f t="shared" si="3"/>
        <v>6.8681318681318687E-4</v>
      </c>
      <c r="N8" s="162">
        <v>5</v>
      </c>
      <c r="Q8" s="177"/>
      <c r="R8" s="178"/>
      <c r="AH8" s="177"/>
      <c r="AI8" s="178" t="s">
        <v>116</v>
      </c>
    </row>
    <row r="9" spans="1:49" ht="14.25" x14ac:dyDescent="0.15">
      <c r="A9" s="179" t="s">
        <v>138</v>
      </c>
      <c r="B9" s="93">
        <v>133</v>
      </c>
      <c r="C9" s="73">
        <v>225</v>
      </c>
      <c r="D9" s="93">
        <v>132</v>
      </c>
      <c r="E9" s="73">
        <v>222</v>
      </c>
      <c r="F9" s="22">
        <f t="shared" si="0"/>
        <v>1</v>
      </c>
      <c r="G9" s="33">
        <f t="shared" si="0"/>
        <v>3</v>
      </c>
      <c r="H9" s="93">
        <v>118</v>
      </c>
      <c r="I9" s="73">
        <v>203</v>
      </c>
      <c r="J9" s="22">
        <f t="shared" si="1"/>
        <v>15</v>
      </c>
      <c r="K9" s="34">
        <f t="shared" si="1"/>
        <v>22</v>
      </c>
      <c r="L9" s="161">
        <f t="shared" si="2"/>
        <v>0.10837438423645321</v>
      </c>
      <c r="M9" s="35">
        <f t="shared" si="3"/>
        <v>0.15453296703296704</v>
      </c>
      <c r="N9" s="162">
        <v>5</v>
      </c>
      <c r="P9" s="127"/>
      <c r="Q9" s="177"/>
    </row>
    <row r="10" spans="1:49" ht="14.25" x14ac:dyDescent="0.15">
      <c r="A10" s="179" t="s">
        <v>139</v>
      </c>
      <c r="B10" s="22">
        <v>11</v>
      </c>
      <c r="C10" s="73">
        <v>11</v>
      </c>
      <c r="D10" s="22">
        <v>11</v>
      </c>
      <c r="E10" s="73">
        <v>11</v>
      </c>
      <c r="F10" s="22">
        <f t="shared" si="0"/>
        <v>0</v>
      </c>
      <c r="G10" s="33">
        <f t="shared" si="0"/>
        <v>0</v>
      </c>
      <c r="H10" s="22">
        <v>6</v>
      </c>
      <c r="I10" s="73">
        <v>6</v>
      </c>
      <c r="J10" s="22">
        <f t="shared" si="1"/>
        <v>5</v>
      </c>
      <c r="K10" s="34">
        <f t="shared" si="1"/>
        <v>5</v>
      </c>
      <c r="L10" s="161">
        <f t="shared" si="2"/>
        <v>0.83333333333333337</v>
      </c>
      <c r="M10" s="35">
        <f t="shared" si="3"/>
        <v>7.554945054945055E-3</v>
      </c>
      <c r="N10" s="162">
        <v>1</v>
      </c>
    </row>
    <row r="11" spans="1:49" ht="14.25" x14ac:dyDescent="0.15">
      <c r="A11" s="180" t="s">
        <v>140</v>
      </c>
      <c r="B11" s="93">
        <v>9</v>
      </c>
      <c r="C11" s="73">
        <v>23</v>
      </c>
      <c r="D11" s="93">
        <v>9</v>
      </c>
      <c r="E11" s="73">
        <v>23</v>
      </c>
      <c r="F11" s="22">
        <f t="shared" si="0"/>
        <v>0</v>
      </c>
      <c r="G11" s="33">
        <f t="shared" si="0"/>
        <v>0</v>
      </c>
      <c r="H11" s="93">
        <v>10</v>
      </c>
      <c r="I11" s="73">
        <v>22</v>
      </c>
      <c r="J11" s="22">
        <f t="shared" si="1"/>
        <v>-1</v>
      </c>
      <c r="K11" s="34">
        <f t="shared" si="1"/>
        <v>1</v>
      </c>
      <c r="L11" s="161">
        <f t="shared" si="2"/>
        <v>4.5454545454545456E-2</v>
      </c>
      <c r="M11" s="35">
        <f t="shared" si="3"/>
        <v>1.5796703296703296E-2</v>
      </c>
      <c r="N11" s="162">
        <v>1</v>
      </c>
    </row>
    <row r="12" spans="1:49" ht="14.25" x14ac:dyDescent="0.15">
      <c r="A12" s="179" t="s">
        <v>141</v>
      </c>
      <c r="B12" s="93">
        <v>5</v>
      </c>
      <c r="C12" s="73">
        <v>5</v>
      </c>
      <c r="D12" s="93">
        <v>5</v>
      </c>
      <c r="E12" s="73">
        <v>5</v>
      </c>
      <c r="F12" s="22">
        <f t="shared" si="0"/>
        <v>0</v>
      </c>
      <c r="G12" s="33">
        <f t="shared" si="0"/>
        <v>0</v>
      </c>
      <c r="H12" s="93">
        <v>1</v>
      </c>
      <c r="I12" s="73">
        <v>1</v>
      </c>
      <c r="J12" s="22">
        <f t="shared" si="1"/>
        <v>4</v>
      </c>
      <c r="K12" s="34">
        <f t="shared" si="1"/>
        <v>4</v>
      </c>
      <c r="L12" s="161">
        <f t="shared" si="2"/>
        <v>4</v>
      </c>
      <c r="M12" s="35">
        <f t="shared" si="3"/>
        <v>3.434065934065934E-3</v>
      </c>
      <c r="N12" s="162">
        <v>1</v>
      </c>
    </row>
    <row r="13" spans="1:49" ht="14.25" x14ac:dyDescent="0.15">
      <c r="A13" s="179" t="s">
        <v>142</v>
      </c>
      <c r="B13" s="22"/>
      <c r="C13" s="73"/>
      <c r="D13" s="22"/>
      <c r="E13" s="73"/>
      <c r="F13" s="22">
        <f t="shared" si="0"/>
        <v>0</v>
      </c>
      <c r="G13" s="36">
        <f t="shared" si="0"/>
        <v>0</v>
      </c>
      <c r="H13" s="22">
        <v>2</v>
      </c>
      <c r="I13" s="73">
        <v>2</v>
      </c>
      <c r="J13" s="22">
        <f t="shared" si="1"/>
        <v>-2</v>
      </c>
      <c r="K13" s="34">
        <f t="shared" si="1"/>
        <v>-2</v>
      </c>
      <c r="L13" s="161">
        <f t="shared" si="2"/>
        <v>-1</v>
      </c>
      <c r="M13" s="35">
        <f t="shared" si="3"/>
        <v>0</v>
      </c>
      <c r="N13" s="162">
        <v>4</v>
      </c>
    </row>
    <row r="14" spans="1:49" ht="14.25" x14ac:dyDescent="0.15">
      <c r="A14" s="179" t="s">
        <v>143</v>
      </c>
      <c r="B14" s="22">
        <v>6</v>
      </c>
      <c r="C14" s="73">
        <v>10</v>
      </c>
      <c r="D14" s="22">
        <v>6</v>
      </c>
      <c r="E14" s="73">
        <v>10</v>
      </c>
      <c r="F14" s="22">
        <f t="shared" si="0"/>
        <v>0</v>
      </c>
      <c r="G14" s="33">
        <f t="shared" si="0"/>
        <v>0</v>
      </c>
      <c r="H14" s="22">
        <v>4</v>
      </c>
      <c r="I14" s="73">
        <v>6</v>
      </c>
      <c r="J14" s="22">
        <f t="shared" si="1"/>
        <v>2</v>
      </c>
      <c r="K14" s="34">
        <f t="shared" si="1"/>
        <v>4</v>
      </c>
      <c r="L14" s="161">
        <f t="shared" si="2"/>
        <v>0.66666666666666663</v>
      </c>
      <c r="M14" s="35">
        <f t="shared" si="3"/>
        <v>6.868131868131868E-3</v>
      </c>
      <c r="N14" s="162">
        <v>1</v>
      </c>
    </row>
    <row r="15" spans="1:49" ht="14.25" x14ac:dyDescent="0.15">
      <c r="A15" s="179" t="s">
        <v>144</v>
      </c>
      <c r="B15" s="93">
        <v>194</v>
      </c>
      <c r="C15" s="73">
        <v>240</v>
      </c>
      <c r="D15" s="93">
        <v>198</v>
      </c>
      <c r="E15" s="73">
        <v>243</v>
      </c>
      <c r="F15" s="22">
        <f t="shared" si="0"/>
        <v>-4</v>
      </c>
      <c r="G15" s="33">
        <f t="shared" si="0"/>
        <v>-3</v>
      </c>
      <c r="H15" s="93">
        <v>188</v>
      </c>
      <c r="I15" s="73">
        <v>233</v>
      </c>
      <c r="J15" s="22">
        <f t="shared" si="1"/>
        <v>6</v>
      </c>
      <c r="K15" s="34">
        <f t="shared" si="1"/>
        <v>7</v>
      </c>
      <c r="L15" s="161">
        <f t="shared" si="2"/>
        <v>3.0042918454935622E-2</v>
      </c>
      <c r="M15" s="35">
        <f t="shared" si="3"/>
        <v>0.16483516483516483</v>
      </c>
      <c r="N15" s="162">
        <v>1</v>
      </c>
    </row>
    <row r="16" spans="1:49" ht="14.25" x14ac:dyDescent="0.15">
      <c r="A16" s="179" t="s">
        <v>73</v>
      </c>
      <c r="B16" s="93">
        <v>102</v>
      </c>
      <c r="C16" s="73">
        <v>106</v>
      </c>
      <c r="D16" s="93">
        <v>103</v>
      </c>
      <c r="E16" s="73">
        <v>107</v>
      </c>
      <c r="F16" s="22">
        <f t="shared" si="0"/>
        <v>-1</v>
      </c>
      <c r="G16" s="33">
        <f t="shared" si="0"/>
        <v>-1</v>
      </c>
      <c r="H16" s="93">
        <v>118</v>
      </c>
      <c r="I16" s="73">
        <v>122</v>
      </c>
      <c r="J16" s="22">
        <f t="shared" si="1"/>
        <v>-16</v>
      </c>
      <c r="K16" s="34">
        <f t="shared" si="1"/>
        <v>-16</v>
      </c>
      <c r="L16" s="161">
        <f t="shared" si="2"/>
        <v>-0.13114754098360656</v>
      </c>
      <c r="M16" s="35">
        <f t="shared" si="3"/>
        <v>7.2802197802197807E-2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6.8681318681318687E-4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1.3736263736263737E-3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/>
      <c r="I20" s="73"/>
      <c r="J20" s="22">
        <f t="shared" ref="J20:K30" si="4">B20-H20</f>
        <v>0</v>
      </c>
      <c r="K20" s="34">
        <f t="shared" si="4"/>
        <v>0</v>
      </c>
      <c r="L20" s="161">
        <f t="shared" si="2"/>
        <v>0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6.8681318681318687E-4</v>
      </c>
      <c r="N21" s="162">
        <v>3</v>
      </c>
    </row>
    <row r="22" spans="1:14" ht="14.25" x14ac:dyDescent="0.15">
      <c r="A22" s="179" t="s">
        <v>150</v>
      </c>
      <c r="B22" s="93">
        <v>15</v>
      </c>
      <c r="C22" s="73">
        <v>15</v>
      </c>
      <c r="D22" s="93">
        <v>13</v>
      </c>
      <c r="E22" s="73">
        <v>13</v>
      </c>
      <c r="F22" s="37">
        <f t="shared" si="0"/>
        <v>2</v>
      </c>
      <c r="G22" s="33">
        <f t="shared" si="0"/>
        <v>2</v>
      </c>
      <c r="H22" s="93">
        <v>8</v>
      </c>
      <c r="I22" s="73">
        <v>8</v>
      </c>
      <c r="J22" s="37">
        <f t="shared" si="4"/>
        <v>7</v>
      </c>
      <c r="K22" s="38">
        <f t="shared" si="4"/>
        <v>7</v>
      </c>
      <c r="L22" s="161">
        <f t="shared" si="2"/>
        <v>0.875</v>
      </c>
      <c r="M22" s="39">
        <f t="shared" si="3"/>
        <v>1.0302197802197802E-2</v>
      </c>
      <c r="N22" s="162">
        <v>1</v>
      </c>
    </row>
    <row r="23" spans="1:14" ht="14.25" x14ac:dyDescent="0.15">
      <c r="A23" s="181" t="s">
        <v>151</v>
      </c>
      <c r="B23" s="22">
        <v>67</v>
      </c>
      <c r="C23" s="73">
        <v>67</v>
      </c>
      <c r="D23" s="22">
        <v>63</v>
      </c>
      <c r="E23" s="73">
        <v>63</v>
      </c>
      <c r="F23" s="37">
        <f t="shared" si="0"/>
        <v>4</v>
      </c>
      <c r="G23" s="40">
        <f t="shared" si="0"/>
        <v>4</v>
      </c>
      <c r="H23" s="22">
        <v>48</v>
      </c>
      <c r="I23" s="73">
        <v>48</v>
      </c>
      <c r="J23" s="37">
        <f t="shared" si="4"/>
        <v>19</v>
      </c>
      <c r="K23" s="38">
        <f t="shared" si="4"/>
        <v>19</v>
      </c>
      <c r="L23" s="161">
        <f t="shared" si="2"/>
        <v>0.39583333333333331</v>
      </c>
      <c r="M23" s="39">
        <f t="shared" si="3"/>
        <v>4.601648351648352E-2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6.8681318681318687E-4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6.8681318681318687E-4</v>
      </c>
      <c r="N26" s="162">
        <v>4</v>
      </c>
    </row>
    <row r="27" spans="1:14" ht="14.25" x14ac:dyDescent="0.15">
      <c r="A27" s="179" t="s">
        <v>154</v>
      </c>
      <c r="B27" s="22">
        <v>5</v>
      </c>
      <c r="C27" s="73">
        <v>5</v>
      </c>
      <c r="D27" s="22">
        <v>5</v>
      </c>
      <c r="E27" s="73">
        <v>5</v>
      </c>
      <c r="F27" s="22">
        <f t="shared" si="0"/>
        <v>0</v>
      </c>
      <c r="G27" s="33">
        <f t="shared" si="0"/>
        <v>0</v>
      </c>
      <c r="H27" s="22">
        <v>6</v>
      </c>
      <c r="I27" s="73">
        <v>6</v>
      </c>
      <c r="J27" s="22">
        <f t="shared" si="4"/>
        <v>-1</v>
      </c>
      <c r="K27" s="34">
        <f t="shared" si="4"/>
        <v>-1</v>
      </c>
      <c r="L27" s="161">
        <f t="shared" si="2"/>
        <v>-0.16666666666666666</v>
      </c>
      <c r="M27" s="35">
        <f t="shared" si="3"/>
        <v>3.434065934065934E-3</v>
      </c>
      <c r="N27" s="162">
        <v>1</v>
      </c>
    </row>
    <row r="28" spans="1:14" ht="14.25" x14ac:dyDescent="0.15">
      <c r="A28" s="179" t="s">
        <v>155</v>
      </c>
      <c r="B28" s="93">
        <v>109</v>
      </c>
      <c r="C28" s="109">
        <v>122</v>
      </c>
      <c r="D28" s="93">
        <v>108</v>
      </c>
      <c r="E28" s="109">
        <v>121</v>
      </c>
      <c r="F28" s="93">
        <f t="shared" si="0"/>
        <v>1</v>
      </c>
      <c r="G28" s="105">
        <f t="shared" si="0"/>
        <v>1</v>
      </c>
      <c r="H28" s="93">
        <v>104</v>
      </c>
      <c r="I28" s="109">
        <v>114</v>
      </c>
      <c r="J28" s="93">
        <f t="shared" si="4"/>
        <v>5</v>
      </c>
      <c r="K28" s="106">
        <f t="shared" si="4"/>
        <v>8</v>
      </c>
      <c r="L28" s="161">
        <f t="shared" si="2"/>
        <v>7.0175438596491224E-2</v>
      </c>
      <c r="M28" s="108">
        <f t="shared" si="3"/>
        <v>8.3791208791208785E-2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5</v>
      </c>
      <c r="I29" s="73">
        <v>5</v>
      </c>
      <c r="J29" s="22">
        <f t="shared" si="4"/>
        <v>0</v>
      </c>
      <c r="K29" s="34">
        <f t="shared" si="4"/>
        <v>0</v>
      </c>
      <c r="L29" s="161">
        <f t="shared" si="2"/>
        <v>0</v>
      </c>
      <c r="M29" s="35">
        <f t="shared" si="3"/>
        <v>3.434065934065934E-3</v>
      </c>
      <c r="N29" s="162">
        <v>1</v>
      </c>
    </row>
    <row r="30" spans="1:14" ht="14.25" x14ac:dyDescent="0.15">
      <c r="A30" s="179" t="s">
        <v>157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>
        <v>1</v>
      </c>
      <c r="I30" s="73">
        <v>1</v>
      </c>
      <c r="J30" s="22">
        <f t="shared" si="4"/>
        <v>-1</v>
      </c>
      <c r="K30" s="34">
        <f t="shared" si="4"/>
        <v>-1</v>
      </c>
      <c r="L30" s="161">
        <f t="shared" si="2"/>
        <v>-1</v>
      </c>
      <c r="M30" s="35">
        <f t="shared" si="3"/>
        <v>0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6</v>
      </c>
      <c r="C32" s="73">
        <v>14</v>
      </c>
      <c r="D32" s="93">
        <v>7</v>
      </c>
      <c r="E32" s="73">
        <v>16</v>
      </c>
      <c r="F32" s="22">
        <f t="shared" si="0"/>
        <v>-1</v>
      </c>
      <c r="G32" s="33">
        <f t="shared" si="0"/>
        <v>-2</v>
      </c>
      <c r="H32" s="93">
        <v>5</v>
      </c>
      <c r="I32" s="73">
        <v>12</v>
      </c>
      <c r="J32" s="22">
        <f t="shared" ref="J32:K55" si="5">B32-H32</f>
        <v>1</v>
      </c>
      <c r="K32" s="34">
        <f t="shared" si="5"/>
        <v>2</v>
      </c>
      <c r="L32" s="161">
        <f t="shared" si="2"/>
        <v>0.16666666666666666</v>
      </c>
      <c r="M32" s="35">
        <f t="shared" si="3"/>
        <v>9.6153846153846159E-3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1</v>
      </c>
      <c r="I33" s="73">
        <v>1</v>
      </c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6.8681318681318687E-4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24</v>
      </c>
      <c r="C35" s="73">
        <v>37</v>
      </c>
      <c r="D35" s="93">
        <v>23</v>
      </c>
      <c r="E35" s="73">
        <v>36</v>
      </c>
      <c r="F35" s="22">
        <f t="shared" si="6"/>
        <v>1</v>
      </c>
      <c r="G35" s="36">
        <f t="shared" si="6"/>
        <v>1</v>
      </c>
      <c r="H35" s="93">
        <v>21</v>
      </c>
      <c r="I35" s="73">
        <v>31</v>
      </c>
      <c r="J35" s="22">
        <f t="shared" si="5"/>
        <v>3</v>
      </c>
      <c r="K35" s="34">
        <f t="shared" si="5"/>
        <v>6</v>
      </c>
      <c r="L35" s="161">
        <f t="shared" si="2"/>
        <v>0.19354838709677419</v>
      </c>
      <c r="M35" s="35">
        <f t="shared" si="3"/>
        <v>2.5412087912087912E-2</v>
      </c>
      <c r="N35" s="162">
        <v>1</v>
      </c>
    </row>
    <row r="36" spans="1:14" ht="14.25" x14ac:dyDescent="0.15">
      <c r="A36" s="179" t="s">
        <v>163</v>
      </c>
      <c r="B36" s="93">
        <v>0</v>
      </c>
      <c r="C36" s="73">
        <v>4</v>
      </c>
      <c r="D36" s="93">
        <v>1</v>
      </c>
      <c r="E36" s="73">
        <v>5</v>
      </c>
      <c r="F36" s="22">
        <f t="shared" si="6"/>
        <v>-1</v>
      </c>
      <c r="G36" s="36">
        <f t="shared" si="6"/>
        <v>-1</v>
      </c>
      <c r="H36" s="93">
        <v>0</v>
      </c>
      <c r="I36" s="73">
        <v>4</v>
      </c>
      <c r="J36" s="22">
        <f t="shared" si="5"/>
        <v>0</v>
      </c>
      <c r="K36" s="34">
        <f t="shared" si="5"/>
        <v>0</v>
      </c>
      <c r="L36" s="161">
        <f t="shared" si="2"/>
        <v>0</v>
      </c>
      <c r="M36" s="35">
        <f t="shared" si="3"/>
        <v>2.7472527472527475E-3</v>
      </c>
      <c r="N36" s="162">
        <v>5</v>
      </c>
    </row>
    <row r="37" spans="1:14" ht="14.25" x14ac:dyDescent="0.15">
      <c r="A37" s="179" t="s">
        <v>164</v>
      </c>
      <c r="B37" s="22">
        <v>3</v>
      </c>
      <c r="C37" s="73">
        <v>3</v>
      </c>
      <c r="D37" s="22">
        <v>3</v>
      </c>
      <c r="E37" s="73">
        <v>3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2</v>
      </c>
      <c r="K37" s="34">
        <f t="shared" si="5"/>
        <v>2</v>
      </c>
      <c r="L37" s="161">
        <f t="shared" si="2"/>
        <v>2</v>
      </c>
      <c r="M37" s="35">
        <f t="shared" si="3"/>
        <v>2.0604395604395605E-3</v>
      </c>
      <c r="N37" s="162">
        <v>5</v>
      </c>
    </row>
    <row r="38" spans="1:14" ht="14.25" x14ac:dyDescent="0.15">
      <c r="A38" s="182" t="s">
        <v>165</v>
      </c>
      <c r="B38" s="93">
        <v>276</v>
      </c>
      <c r="C38" s="72">
        <v>336</v>
      </c>
      <c r="D38" s="93">
        <v>274</v>
      </c>
      <c r="E38" s="72">
        <v>334</v>
      </c>
      <c r="F38" s="22">
        <f t="shared" si="6"/>
        <v>2</v>
      </c>
      <c r="G38" s="36">
        <f t="shared" si="6"/>
        <v>2</v>
      </c>
      <c r="H38" s="93">
        <v>265</v>
      </c>
      <c r="I38" s="72">
        <v>316</v>
      </c>
      <c r="J38" s="22">
        <f t="shared" si="5"/>
        <v>11</v>
      </c>
      <c r="K38" s="34">
        <f t="shared" si="5"/>
        <v>20</v>
      </c>
      <c r="L38" s="161">
        <f t="shared" si="2"/>
        <v>6.3291139240506333E-2</v>
      </c>
      <c r="M38" s="35">
        <f t="shared" si="3"/>
        <v>0.23076923076923078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6.8681318681318687E-4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/>
      <c r="C42" s="73"/>
      <c r="D42" s="22"/>
      <c r="E42" s="73"/>
      <c r="F42" s="22">
        <f t="shared" si="6"/>
        <v>0</v>
      </c>
      <c r="G42" s="36">
        <f t="shared" si="6"/>
        <v>0</v>
      </c>
      <c r="H42" s="22">
        <v>1</v>
      </c>
      <c r="I42" s="73">
        <v>1</v>
      </c>
      <c r="J42" s="22">
        <f t="shared" si="5"/>
        <v>-1</v>
      </c>
      <c r="K42" s="34">
        <f t="shared" si="5"/>
        <v>-1</v>
      </c>
      <c r="L42" s="161">
        <f t="shared" si="2"/>
        <v>-1</v>
      </c>
      <c r="M42" s="35">
        <f t="shared" si="3"/>
        <v>0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6.8681318681318687E-4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21</v>
      </c>
      <c r="C46" s="72">
        <v>23</v>
      </c>
      <c r="D46" s="22">
        <v>22</v>
      </c>
      <c r="E46" s="72">
        <v>24</v>
      </c>
      <c r="F46" s="77">
        <f t="shared" si="6"/>
        <v>-1</v>
      </c>
      <c r="G46" s="33">
        <f t="shared" si="6"/>
        <v>-1</v>
      </c>
      <c r="H46" s="22">
        <v>23</v>
      </c>
      <c r="I46" s="72">
        <v>24</v>
      </c>
      <c r="J46" s="22">
        <f t="shared" si="5"/>
        <v>-2</v>
      </c>
      <c r="K46" s="34">
        <f t="shared" si="5"/>
        <v>-1</v>
      </c>
      <c r="L46" s="161">
        <f t="shared" si="2"/>
        <v>-4.1666666666666664E-2</v>
      </c>
      <c r="M46" s="35">
        <f t="shared" si="3"/>
        <v>1.5796703296703296E-2</v>
      </c>
      <c r="N46" s="162">
        <v>1</v>
      </c>
    </row>
    <row r="47" spans="1:14" ht="14.25" x14ac:dyDescent="0.15">
      <c r="A47" s="184" t="s">
        <v>173</v>
      </c>
      <c r="B47" s="22">
        <v>1</v>
      </c>
      <c r="C47" s="72">
        <v>1</v>
      </c>
      <c r="D47" s="22">
        <v>1</v>
      </c>
      <c r="E47" s="72">
        <v>1</v>
      </c>
      <c r="F47" s="79">
        <f t="shared" si="6"/>
        <v>0</v>
      </c>
      <c r="G47" s="30">
        <f t="shared" si="6"/>
        <v>0</v>
      </c>
      <c r="H47" s="22"/>
      <c r="I47" s="72"/>
      <c r="J47" s="22">
        <f t="shared" si="5"/>
        <v>1</v>
      </c>
      <c r="K47" s="34">
        <f t="shared" si="5"/>
        <v>1</v>
      </c>
      <c r="L47" s="161">
        <f t="shared" si="2"/>
        <v>0</v>
      </c>
      <c r="M47" s="35">
        <f t="shared" si="3"/>
        <v>6.8681318681318687E-4</v>
      </c>
      <c r="N47" s="162">
        <v>3</v>
      </c>
    </row>
    <row r="48" spans="1:14" ht="14.25" x14ac:dyDescent="0.15">
      <c r="A48" s="179" t="s">
        <v>174</v>
      </c>
      <c r="B48" s="22">
        <v>6</v>
      </c>
      <c r="C48" s="73">
        <v>6</v>
      </c>
      <c r="D48" s="22">
        <v>6</v>
      </c>
      <c r="E48" s="73">
        <v>6</v>
      </c>
      <c r="F48" s="77">
        <f t="shared" si="6"/>
        <v>0</v>
      </c>
      <c r="G48" s="33">
        <f t="shared" si="6"/>
        <v>0</v>
      </c>
      <c r="H48" s="22">
        <v>6</v>
      </c>
      <c r="I48" s="73">
        <v>6</v>
      </c>
      <c r="J48" s="21">
        <f t="shared" si="5"/>
        <v>0</v>
      </c>
      <c r="K48" s="34">
        <f t="shared" si="5"/>
        <v>0</v>
      </c>
      <c r="L48" s="161">
        <f t="shared" si="2"/>
        <v>0</v>
      </c>
      <c r="M48" s="35">
        <f t="shared" si="3"/>
        <v>4.120879120879121E-3</v>
      </c>
      <c r="N48" s="162">
        <v>2</v>
      </c>
    </row>
    <row r="49" spans="1:14" ht="14.25" x14ac:dyDescent="0.15">
      <c r="A49" s="179" t="s">
        <v>175</v>
      </c>
      <c r="B49" s="22">
        <v>18</v>
      </c>
      <c r="C49" s="73">
        <v>25</v>
      </c>
      <c r="D49" s="22">
        <v>17</v>
      </c>
      <c r="E49" s="73">
        <v>24</v>
      </c>
      <c r="F49" s="77">
        <f t="shared" si="6"/>
        <v>1</v>
      </c>
      <c r="G49" s="33">
        <f t="shared" si="6"/>
        <v>1</v>
      </c>
      <c r="H49" s="185">
        <v>20</v>
      </c>
      <c r="I49" s="73">
        <v>26</v>
      </c>
      <c r="J49" s="21">
        <f t="shared" si="5"/>
        <v>-2</v>
      </c>
      <c r="K49" s="34">
        <f t="shared" si="5"/>
        <v>-1</v>
      </c>
      <c r="L49" s="161">
        <f t="shared" si="2"/>
        <v>-3.8461538461538464E-2</v>
      </c>
      <c r="M49" s="35">
        <f t="shared" si="3"/>
        <v>1.7170329670329672E-2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/>
      <c r="C51" s="73"/>
      <c r="D51" s="22"/>
      <c r="E51" s="73"/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-1</v>
      </c>
      <c r="K51" s="34">
        <f t="shared" si="5"/>
        <v>-1</v>
      </c>
      <c r="L51" s="161">
        <f t="shared" si="2"/>
        <v>-1</v>
      </c>
      <c r="M51" s="35">
        <f t="shared" si="3"/>
        <v>0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6.8681318681318687E-4</v>
      </c>
      <c r="N52" s="162">
        <v>5</v>
      </c>
    </row>
    <row r="53" spans="1:14" ht="14.25" x14ac:dyDescent="0.15">
      <c r="A53" s="179" t="s">
        <v>178</v>
      </c>
      <c r="B53" s="22">
        <v>137</v>
      </c>
      <c r="C53" s="73">
        <v>152</v>
      </c>
      <c r="D53" s="22">
        <v>142</v>
      </c>
      <c r="E53" s="73">
        <v>155</v>
      </c>
      <c r="F53" s="77">
        <f t="shared" si="6"/>
        <v>-5</v>
      </c>
      <c r="G53" s="33">
        <f t="shared" si="6"/>
        <v>-3</v>
      </c>
      <c r="H53" s="186">
        <v>114</v>
      </c>
      <c r="I53" s="73">
        <v>122</v>
      </c>
      <c r="J53" s="21">
        <f t="shared" si="5"/>
        <v>23</v>
      </c>
      <c r="K53" s="34">
        <f t="shared" si="5"/>
        <v>30</v>
      </c>
      <c r="L53" s="161">
        <f t="shared" si="2"/>
        <v>0.24590163934426229</v>
      </c>
      <c r="M53" s="35">
        <f t="shared" si="3"/>
        <v>0.1043956043956044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2</v>
      </c>
      <c r="D54" s="42">
        <v>1</v>
      </c>
      <c r="E54" s="189">
        <v>2</v>
      </c>
      <c r="F54" s="77">
        <f t="shared" si="6"/>
        <v>0</v>
      </c>
      <c r="G54" s="33">
        <f t="shared" si="6"/>
        <v>0</v>
      </c>
      <c r="H54" s="190">
        <v>1</v>
      </c>
      <c r="I54" s="189">
        <v>1</v>
      </c>
      <c r="J54" s="42">
        <f t="shared" si="5"/>
        <v>0</v>
      </c>
      <c r="K54" s="38">
        <f t="shared" si="5"/>
        <v>1</v>
      </c>
      <c r="L54" s="191">
        <f t="shared" si="2"/>
        <v>1</v>
      </c>
      <c r="M54" s="39">
        <f t="shared" si="3"/>
        <v>1.3736263736263737E-3</v>
      </c>
      <c r="N54" s="192">
        <v>0</v>
      </c>
    </row>
    <row r="55" spans="1:14" ht="15" thickBot="1" x14ac:dyDescent="0.2">
      <c r="A55" s="193" t="s">
        <v>53</v>
      </c>
      <c r="B55" s="43">
        <f>SUM(B4:B54)</f>
        <v>1172</v>
      </c>
      <c r="C55" s="75">
        <f>SUM(C4:C54)</f>
        <v>1456</v>
      </c>
      <c r="D55" s="43">
        <f>SUM(D4:D54)</f>
        <v>1173</v>
      </c>
      <c r="E55" s="75">
        <f>SUM(E4:E54)</f>
        <v>1453</v>
      </c>
      <c r="F55" s="44">
        <f t="shared" si="6"/>
        <v>-1</v>
      </c>
      <c r="G55" s="146">
        <f t="shared" si="6"/>
        <v>3</v>
      </c>
      <c r="H55" s="43">
        <f>SUM(H4:H54)</f>
        <v>1094</v>
      </c>
      <c r="I55" s="43">
        <f>SUM(I4:I54)</f>
        <v>1340</v>
      </c>
      <c r="J55" s="44">
        <f t="shared" si="5"/>
        <v>78</v>
      </c>
      <c r="K55" s="45">
        <f t="shared" si="5"/>
        <v>116</v>
      </c>
      <c r="L55" s="194">
        <f t="shared" si="2"/>
        <v>8.6567164179104483E-2</v>
      </c>
      <c r="M55" s="195">
        <f t="shared" si="3"/>
        <v>1</v>
      </c>
      <c r="N55" s="7"/>
    </row>
    <row r="56" spans="1:14" ht="12.75" customHeight="1" x14ac:dyDescent="0.15">
      <c r="M56" s="196"/>
    </row>
  </sheetData>
  <mergeCells count="33">
    <mergeCell ref="AV3:AW3"/>
    <mergeCell ref="AJ3:AK3"/>
    <mergeCell ref="AL3:AM3"/>
    <mergeCell ref="AN3:AO3"/>
    <mergeCell ref="AP3:AQ3"/>
    <mergeCell ref="AR3:AS3"/>
    <mergeCell ref="AT3:AU3"/>
    <mergeCell ref="Y2:Z2"/>
    <mergeCell ref="AA2:AB2"/>
    <mergeCell ref="AC2:AD2"/>
    <mergeCell ref="AE2:AF2"/>
    <mergeCell ref="AG3:AG4"/>
    <mergeCell ref="AH3:AI3"/>
    <mergeCell ref="AP1:AQ1"/>
    <mergeCell ref="AR1:AS1"/>
    <mergeCell ref="AT1:AU1"/>
    <mergeCell ref="AV1:AW1"/>
    <mergeCell ref="B2:C2"/>
    <mergeCell ref="D2:E2"/>
    <mergeCell ref="F2:G2"/>
    <mergeCell ref="H2:I2"/>
    <mergeCell ref="J2:K2"/>
    <mergeCell ref="P2:P3"/>
    <mergeCell ref="I1:M1"/>
    <mergeCell ref="AG1:AG2"/>
    <mergeCell ref="AH1:AI1"/>
    <mergeCell ref="AJ1:AK1"/>
    <mergeCell ref="AL1:AM1"/>
    <mergeCell ref="AN1:AO1"/>
    <mergeCell ref="Q2:R2"/>
    <mergeCell ref="S2:T2"/>
    <mergeCell ref="U2:V2"/>
    <mergeCell ref="W2:X2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topLeftCell="A31"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109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44228</v>
      </c>
      <c r="F3" s="257"/>
      <c r="G3" s="256">
        <v>44197</v>
      </c>
      <c r="H3" s="257"/>
      <c r="I3" s="250" t="s">
        <v>3</v>
      </c>
      <c r="J3" s="251"/>
      <c r="K3" s="256">
        <v>43862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1.558846453624318E-3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1042</v>
      </c>
      <c r="X5" s="83">
        <v>6</v>
      </c>
      <c r="Y5" s="83">
        <f>SUM(T7+T14+T15+T30+T32+T33+T36+T42+T44+T45+T47+T50+T51)</f>
        <v>11</v>
      </c>
      <c r="Z5" s="82">
        <v>2</v>
      </c>
      <c r="AA5" s="82">
        <v>2</v>
      </c>
      <c r="AB5" s="83">
        <v>3</v>
      </c>
      <c r="AC5" s="83">
        <f>SUM(T10+T20+T37+T43)</f>
        <v>22</v>
      </c>
      <c r="AD5" s="82">
        <v>6</v>
      </c>
      <c r="AE5" s="84">
        <f>SUM(T5+T8+T27+T28+T38+T39+T46)</f>
        <v>197</v>
      </c>
      <c r="AF5" s="83">
        <v>2</v>
      </c>
      <c r="AG5" s="83">
        <f>$T6+$T24</f>
        <v>5</v>
      </c>
      <c r="AH5" s="57">
        <f>V5+X5+Z5+AB5+AD5+AF5</f>
        <v>33</v>
      </c>
      <c r="AI5" s="58">
        <f>W5+Y5+AA5+AC5+AE5+AG5+T53</f>
        <v>1285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4</v>
      </c>
      <c r="F6" s="74">
        <v>4</v>
      </c>
      <c r="G6" s="126">
        <v>4</v>
      </c>
      <c r="H6" s="74">
        <v>4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2</v>
      </c>
      <c r="N6" s="31">
        <f t="shared" si="1"/>
        <v>2</v>
      </c>
      <c r="O6" s="68">
        <f t="shared" si="2"/>
        <v>1</v>
      </c>
      <c r="P6" s="32">
        <f t="shared" si="3"/>
        <v>3.1176929072486361E-3</v>
      </c>
      <c r="Q6" s="10"/>
      <c r="R6">
        <v>1</v>
      </c>
      <c r="S6" s="101">
        <f>D6</f>
        <v>6</v>
      </c>
      <c r="T6" s="49">
        <f t="shared" si="4"/>
        <v>4</v>
      </c>
      <c r="U6" s="12" t="s">
        <v>19</v>
      </c>
      <c r="V6" s="59">
        <f>V5/AH5</f>
        <v>0.42424242424242425</v>
      </c>
      <c r="W6" s="59">
        <f>W5/AI5</f>
        <v>0.81089494163424125</v>
      </c>
      <c r="X6" s="60">
        <f>X5/AH5</f>
        <v>0.18181818181818182</v>
      </c>
      <c r="Y6" s="60">
        <f>Y5/AI5</f>
        <v>8.5603112840466934E-3</v>
      </c>
      <c r="Z6" s="59">
        <f>Z5/AH5</f>
        <v>6.0606060606060608E-2</v>
      </c>
      <c r="AA6" s="59">
        <f>AA5/AI5</f>
        <v>1.5564202334630351E-3</v>
      </c>
      <c r="AB6" s="60">
        <f>AB5/AH5</f>
        <v>9.0909090909090912E-2</v>
      </c>
      <c r="AC6" s="60">
        <f>AC5/AI5</f>
        <v>1.7120622568093387E-2</v>
      </c>
      <c r="AD6" s="59">
        <f>AD5/AH5</f>
        <v>0.18181818181818182</v>
      </c>
      <c r="AE6" s="59">
        <f>AE5/AI5</f>
        <v>0.15330739299610896</v>
      </c>
      <c r="AF6" s="60">
        <f>AF5/AH5</f>
        <v>6.0606060606060608E-2</v>
      </c>
      <c r="AG6" s="60">
        <f>AG5/AI5</f>
        <v>3.8910505836575876E-3</v>
      </c>
      <c r="AH6" s="61">
        <f>V6+X6+Z6+AB6+AD6+AF6</f>
        <v>1</v>
      </c>
      <c r="AI6" s="62">
        <f>W6+Y6+AA6+AC6+AE6+AG6+0.001</f>
        <v>0.99633073929961091</v>
      </c>
      <c r="AJ6" s="63">
        <f>AJ5/AI5</f>
        <v>0.39610894941634239</v>
      </c>
      <c r="AK6" s="64">
        <f>AK5/AI5</f>
        <v>0.48093385214007783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1.558846453624318E-3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102</v>
      </c>
      <c r="F8" s="73">
        <v>188</v>
      </c>
      <c r="G8" s="93">
        <v>103</v>
      </c>
      <c r="H8" s="73">
        <v>189</v>
      </c>
      <c r="I8" s="22">
        <f t="shared" si="0"/>
        <v>-1</v>
      </c>
      <c r="J8" s="33">
        <f t="shared" si="0"/>
        <v>-1</v>
      </c>
      <c r="K8" s="93">
        <v>113</v>
      </c>
      <c r="L8" s="73">
        <v>201</v>
      </c>
      <c r="M8" s="22">
        <f t="shared" si="1"/>
        <v>-11</v>
      </c>
      <c r="N8" s="34">
        <f t="shared" si="1"/>
        <v>-13</v>
      </c>
      <c r="O8" s="69">
        <f t="shared" si="2"/>
        <v>-6.4676616915422883E-2</v>
      </c>
      <c r="P8" s="35">
        <f t="shared" si="3"/>
        <v>0.1465315666406859</v>
      </c>
      <c r="Q8" s="10"/>
      <c r="R8">
        <v>1</v>
      </c>
      <c r="S8" s="143">
        <f>D8</f>
        <v>5</v>
      </c>
      <c r="T8" s="49">
        <f t="shared" si="4"/>
        <v>188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11</v>
      </c>
      <c r="F9" s="73">
        <v>21</v>
      </c>
      <c r="G9" s="93">
        <v>11</v>
      </c>
      <c r="H9" s="73">
        <v>21</v>
      </c>
      <c r="I9" s="22">
        <f t="shared" si="0"/>
        <v>0</v>
      </c>
      <c r="J9" s="33">
        <f t="shared" si="0"/>
        <v>0</v>
      </c>
      <c r="K9" s="93">
        <v>9</v>
      </c>
      <c r="L9" s="73">
        <v>18</v>
      </c>
      <c r="M9" s="22">
        <f t="shared" si="1"/>
        <v>2</v>
      </c>
      <c r="N9" s="34">
        <f t="shared" si="1"/>
        <v>3</v>
      </c>
      <c r="O9" s="69">
        <f t="shared" si="2"/>
        <v>0.16666666666666666</v>
      </c>
      <c r="P9" s="35">
        <f t="shared" si="3"/>
        <v>1.6367887763055339E-2</v>
      </c>
      <c r="Q9" s="10"/>
      <c r="R9">
        <v>1</v>
      </c>
      <c r="S9" s="94">
        <f t="shared" ref="S9:S53" si="5">D9</f>
        <v>1</v>
      </c>
      <c r="T9" s="49">
        <f t="shared" si="4"/>
        <v>21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0</v>
      </c>
      <c r="O10" s="69">
        <f t="shared" si="2"/>
        <v>0</v>
      </c>
      <c r="P10" s="35">
        <f t="shared" si="3"/>
        <v>7.7942322681215901E-4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1.558846453624318E-3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176</v>
      </c>
      <c r="F12" s="73">
        <v>221</v>
      </c>
      <c r="G12" s="93">
        <v>176</v>
      </c>
      <c r="H12" s="73">
        <v>222</v>
      </c>
      <c r="I12" s="22">
        <f t="shared" si="0"/>
        <v>0</v>
      </c>
      <c r="J12" s="33">
        <f t="shared" si="0"/>
        <v>-1</v>
      </c>
      <c r="K12" s="93">
        <v>160</v>
      </c>
      <c r="L12" s="73">
        <v>202</v>
      </c>
      <c r="M12" s="22">
        <f t="shared" si="1"/>
        <v>16</v>
      </c>
      <c r="N12" s="34">
        <f t="shared" si="1"/>
        <v>19</v>
      </c>
      <c r="O12" s="69">
        <f t="shared" si="2"/>
        <v>9.405940594059406E-2</v>
      </c>
      <c r="P12" s="35">
        <f t="shared" si="3"/>
        <v>0.17225253312548713</v>
      </c>
      <c r="Q12" s="10"/>
      <c r="R12">
        <v>1</v>
      </c>
      <c r="S12" s="94">
        <f t="shared" si="5"/>
        <v>1</v>
      </c>
      <c r="T12" s="49">
        <f t="shared" si="4"/>
        <v>221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138</v>
      </c>
      <c r="F13" s="73">
        <v>141</v>
      </c>
      <c r="G13" s="93">
        <v>140</v>
      </c>
      <c r="H13" s="73">
        <v>142</v>
      </c>
      <c r="I13" s="22">
        <f t="shared" si="0"/>
        <v>-2</v>
      </c>
      <c r="J13" s="33">
        <f t="shared" si="0"/>
        <v>-1</v>
      </c>
      <c r="K13" s="93">
        <v>129</v>
      </c>
      <c r="L13" s="73">
        <v>129</v>
      </c>
      <c r="M13" s="22">
        <f t="shared" si="1"/>
        <v>9</v>
      </c>
      <c r="N13" s="34">
        <f t="shared" si="1"/>
        <v>12</v>
      </c>
      <c r="O13" s="69">
        <f>IF(ISERROR(N13/L13),0,N13/L13)</f>
        <v>9.3023255813953487E-2</v>
      </c>
      <c r="P13" s="35">
        <f t="shared" si="3"/>
        <v>0.10989867498051442</v>
      </c>
      <c r="Q13" s="10"/>
      <c r="R13">
        <v>1</v>
      </c>
      <c r="S13" s="94">
        <f t="shared" si="5"/>
        <v>1</v>
      </c>
      <c r="T13" s="49">
        <f t="shared" si="4"/>
        <v>141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>
        <v>1</v>
      </c>
      <c r="L14" s="73">
        <v>1</v>
      </c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7.7942322681215901E-4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7.7942322681215901E-4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7</v>
      </c>
      <c r="F17" s="73">
        <v>7</v>
      </c>
      <c r="G17" s="93">
        <v>7</v>
      </c>
      <c r="H17" s="73">
        <v>7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2</v>
      </c>
      <c r="N17" s="34">
        <f t="shared" si="1"/>
        <v>2</v>
      </c>
      <c r="O17" s="69">
        <f t="shared" si="6"/>
        <v>0.4</v>
      </c>
      <c r="P17" s="35">
        <f t="shared" si="3"/>
        <v>5.4559625876851132E-3</v>
      </c>
      <c r="Q17" s="10"/>
      <c r="R17">
        <v>1</v>
      </c>
      <c r="S17" s="94">
        <f t="shared" si="5"/>
        <v>1</v>
      </c>
      <c r="T17" s="49">
        <f t="shared" si="4"/>
        <v>7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38</v>
      </c>
      <c r="F18" s="73">
        <v>38</v>
      </c>
      <c r="G18" s="93">
        <v>38</v>
      </c>
      <c r="H18" s="73">
        <v>38</v>
      </c>
      <c r="I18" s="22">
        <f t="shared" si="0"/>
        <v>0</v>
      </c>
      <c r="J18" s="33">
        <f t="shared" si="0"/>
        <v>0</v>
      </c>
      <c r="K18" s="93">
        <v>50</v>
      </c>
      <c r="L18" s="73">
        <v>50</v>
      </c>
      <c r="M18" s="22">
        <f t="shared" si="1"/>
        <v>-12</v>
      </c>
      <c r="N18" s="34">
        <f t="shared" si="1"/>
        <v>-12</v>
      </c>
      <c r="O18" s="69">
        <f t="shared" si="6"/>
        <v>-0.24</v>
      </c>
      <c r="P18" s="35">
        <f t="shared" si="3"/>
        <v>2.9618082618862042E-2</v>
      </c>
      <c r="Q18" s="10"/>
      <c r="R18">
        <v>1</v>
      </c>
      <c r="S18" s="94">
        <f t="shared" si="5"/>
        <v>1</v>
      </c>
      <c r="T18" s="49">
        <f t="shared" si="4"/>
        <v>38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7.7942322681215901E-4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7.7942322681215901E-4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125</v>
      </c>
      <c r="F21" s="73">
        <v>134</v>
      </c>
      <c r="G21" s="93">
        <v>125</v>
      </c>
      <c r="H21" s="73">
        <v>134</v>
      </c>
      <c r="I21" s="22">
        <f t="shared" si="0"/>
        <v>0</v>
      </c>
      <c r="J21" s="33">
        <f t="shared" si="0"/>
        <v>0</v>
      </c>
      <c r="K21" s="93">
        <v>127</v>
      </c>
      <c r="L21" s="73">
        <v>136</v>
      </c>
      <c r="M21" s="22">
        <f t="shared" ref="M21:N33" si="7">E21-K21</f>
        <v>-2</v>
      </c>
      <c r="N21" s="34">
        <f t="shared" si="7"/>
        <v>-2</v>
      </c>
      <c r="O21" s="69">
        <f t="shared" si="6"/>
        <v>-1.4705882352941176E-2</v>
      </c>
      <c r="P21" s="35">
        <f t="shared" si="3"/>
        <v>0.1044427123928293</v>
      </c>
      <c r="Q21" s="10"/>
      <c r="R21">
        <v>1</v>
      </c>
      <c r="S21" s="94">
        <f t="shared" si="5"/>
        <v>1</v>
      </c>
      <c r="T21" s="49">
        <f t="shared" si="4"/>
        <v>134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4.6765393608729543E-3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1</v>
      </c>
      <c r="F23" s="73">
        <v>4</v>
      </c>
      <c r="G23" s="93">
        <v>1</v>
      </c>
      <c r="H23" s="73">
        <v>4</v>
      </c>
      <c r="I23" s="37">
        <f t="shared" si="0"/>
        <v>0</v>
      </c>
      <c r="J23" s="33">
        <f t="shared" si="0"/>
        <v>0</v>
      </c>
      <c r="K23" s="93">
        <v>4</v>
      </c>
      <c r="L23" s="73">
        <v>8</v>
      </c>
      <c r="M23" s="37">
        <f t="shared" si="7"/>
        <v>-3</v>
      </c>
      <c r="N23" s="38">
        <f t="shared" si="7"/>
        <v>-4</v>
      </c>
      <c r="O23" s="70">
        <f t="shared" si="6"/>
        <v>-0.5</v>
      </c>
      <c r="P23" s="39">
        <f t="shared" si="3"/>
        <v>3.1176929072486361E-3</v>
      </c>
      <c r="Q23" s="10"/>
      <c r="R23">
        <v>1</v>
      </c>
      <c r="S23" s="94">
        <f t="shared" si="5"/>
        <v>1</v>
      </c>
      <c r="T23" s="49">
        <f t="shared" si="4"/>
        <v>4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1</v>
      </c>
      <c r="N24" s="38">
        <f t="shared" si="7"/>
        <v>1</v>
      </c>
      <c r="O24" s="70">
        <f t="shared" si="6"/>
        <v>0</v>
      </c>
      <c r="P24" s="39">
        <f t="shared" si="3"/>
        <v>7.7942322681215901E-4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19</v>
      </c>
      <c r="F26" s="73">
        <v>25</v>
      </c>
      <c r="G26" s="93">
        <v>17</v>
      </c>
      <c r="H26" s="73">
        <v>24</v>
      </c>
      <c r="I26" s="22">
        <f t="shared" si="0"/>
        <v>2</v>
      </c>
      <c r="J26" s="33">
        <f t="shared" si="0"/>
        <v>1</v>
      </c>
      <c r="K26" s="93">
        <v>12</v>
      </c>
      <c r="L26" s="73">
        <v>19</v>
      </c>
      <c r="M26" s="22">
        <f t="shared" si="7"/>
        <v>7</v>
      </c>
      <c r="N26" s="34">
        <f t="shared" si="7"/>
        <v>6</v>
      </c>
      <c r="O26" s="69">
        <f t="shared" si="6"/>
        <v>0.31578947368421051</v>
      </c>
      <c r="P26" s="35">
        <f t="shared" si="3"/>
        <v>1.9485580670303974E-2</v>
      </c>
      <c r="Q26" s="10"/>
      <c r="R26">
        <v>1</v>
      </c>
      <c r="S26" s="94">
        <f t="shared" si="5"/>
        <v>1</v>
      </c>
      <c r="T26" s="49">
        <f t="shared" si="4"/>
        <v>25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3.897116134060795E-3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-1</v>
      </c>
      <c r="N28" s="34">
        <f t="shared" si="7"/>
        <v>-1</v>
      </c>
      <c r="O28" s="69">
        <f t="shared" si="6"/>
        <v>-0.5</v>
      </c>
      <c r="P28" s="35">
        <f t="shared" si="3"/>
        <v>7.7942322681215901E-4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248</v>
      </c>
      <c r="F29" s="73">
        <v>291</v>
      </c>
      <c r="G29" s="93">
        <v>246</v>
      </c>
      <c r="H29" s="73">
        <v>289</v>
      </c>
      <c r="I29" s="22">
        <f t="shared" si="0"/>
        <v>2</v>
      </c>
      <c r="J29" s="33">
        <f t="shared" si="0"/>
        <v>2</v>
      </c>
      <c r="K29" s="93">
        <v>244</v>
      </c>
      <c r="L29" s="73">
        <v>285</v>
      </c>
      <c r="M29" s="22">
        <f t="shared" si="7"/>
        <v>4</v>
      </c>
      <c r="N29" s="34">
        <f t="shared" si="7"/>
        <v>6</v>
      </c>
      <c r="O29" s="69">
        <f t="shared" si="6"/>
        <v>2.1052631578947368E-2</v>
      </c>
      <c r="P29" s="35">
        <f t="shared" si="3"/>
        <v>0.22681215900233828</v>
      </c>
      <c r="Q29" s="10"/>
      <c r="R29">
        <v>1</v>
      </c>
      <c r="S29" s="94">
        <f t="shared" si="5"/>
        <v>1</v>
      </c>
      <c r="T29" s="49">
        <f t="shared" si="4"/>
        <v>291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>
        <v>1</v>
      </c>
      <c r="L32" s="73">
        <v>1</v>
      </c>
      <c r="M32" s="22">
        <f t="shared" si="7"/>
        <v>-1</v>
      </c>
      <c r="N32" s="34">
        <f t="shared" si="7"/>
        <v>-1</v>
      </c>
      <c r="O32" s="69">
        <f t="shared" si="6"/>
        <v>-1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7.7942322681215901E-4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22</v>
      </c>
      <c r="H35" s="73">
        <v>22</v>
      </c>
      <c r="I35" s="22">
        <f t="shared" si="0"/>
        <v>-1</v>
      </c>
      <c r="J35" s="33">
        <f t="shared" si="0"/>
        <v>-1</v>
      </c>
      <c r="K35" s="93">
        <v>23</v>
      </c>
      <c r="L35" s="73">
        <v>23</v>
      </c>
      <c r="M35" s="22">
        <f t="shared" ref="M35:N54" si="8">E35-K35</f>
        <v>-2</v>
      </c>
      <c r="N35" s="34">
        <f t="shared" si="8"/>
        <v>-2</v>
      </c>
      <c r="O35" s="69">
        <f t="shared" si="6"/>
        <v>-8.6956521739130432E-2</v>
      </c>
      <c r="P35" s="35">
        <f t="shared" si="3"/>
        <v>1.6367887763055339E-2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4</v>
      </c>
      <c r="H36" s="73">
        <v>4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1</v>
      </c>
      <c r="N36" s="34">
        <f t="shared" si="8"/>
        <v>1</v>
      </c>
      <c r="O36" s="69">
        <f t="shared" si="6"/>
        <v>0.33333333333333331</v>
      </c>
      <c r="P36" s="35">
        <f t="shared" si="3"/>
        <v>3.1176929072486361E-3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14</v>
      </c>
      <c r="F37" s="73">
        <v>20</v>
      </c>
      <c r="G37" s="93">
        <v>14</v>
      </c>
      <c r="H37" s="73">
        <v>20</v>
      </c>
      <c r="I37" s="22">
        <f t="shared" ref="I37:J54" si="9">E37-G37</f>
        <v>0</v>
      </c>
      <c r="J37" s="36">
        <f t="shared" si="9"/>
        <v>0</v>
      </c>
      <c r="K37" s="93">
        <v>11</v>
      </c>
      <c r="L37" s="73">
        <v>12</v>
      </c>
      <c r="M37" s="22">
        <f t="shared" si="8"/>
        <v>3</v>
      </c>
      <c r="N37" s="34">
        <f t="shared" si="8"/>
        <v>8</v>
      </c>
      <c r="O37" s="69">
        <f t="shared" si="6"/>
        <v>0.66666666666666663</v>
      </c>
      <c r="P37" s="35">
        <f t="shared" si="3"/>
        <v>1.558846453624318E-2</v>
      </c>
      <c r="Q37" s="10"/>
      <c r="R37" s="98">
        <v>1</v>
      </c>
      <c r="S37" s="96">
        <f t="shared" si="5"/>
        <v>4</v>
      </c>
      <c r="T37" s="49">
        <f t="shared" si="4"/>
        <v>20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7.7942322681215901E-4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124</v>
      </c>
      <c r="F41" s="72">
        <v>130</v>
      </c>
      <c r="G41" s="93">
        <v>124</v>
      </c>
      <c r="H41" s="72">
        <v>130</v>
      </c>
      <c r="I41" s="22">
        <f t="shared" si="9"/>
        <v>0</v>
      </c>
      <c r="J41" s="36">
        <f t="shared" si="9"/>
        <v>0</v>
      </c>
      <c r="K41" s="93">
        <v>114</v>
      </c>
      <c r="L41" s="72">
        <v>120</v>
      </c>
      <c r="M41" s="22">
        <f t="shared" si="8"/>
        <v>10</v>
      </c>
      <c r="N41" s="34">
        <f t="shared" si="8"/>
        <v>10</v>
      </c>
      <c r="O41" s="69">
        <f t="shared" si="6"/>
        <v>8.3333333333333329E-2</v>
      </c>
      <c r="P41" s="35">
        <f t="shared" si="3"/>
        <v>0.10132501948558068</v>
      </c>
      <c r="Q41" s="10"/>
      <c r="R41">
        <v>1</v>
      </c>
      <c r="S41" s="94">
        <f t="shared" si="5"/>
        <v>1</v>
      </c>
      <c r="T41" s="49">
        <f t="shared" si="4"/>
        <v>130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7.7942322681215901E-4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7.7942322681215901E-4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-1</v>
      </c>
      <c r="N49" s="34">
        <f t="shared" si="8"/>
        <v>-1</v>
      </c>
      <c r="O49" s="69">
        <f t="shared" si="6"/>
        <v>-1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4</v>
      </c>
      <c r="F53" s="72">
        <v>6</v>
      </c>
      <c r="G53" s="21">
        <v>4</v>
      </c>
      <c r="H53" s="72">
        <v>6</v>
      </c>
      <c r="I53" s="42">
        <f t="shared" si="9"/>
        <v>0</v>
      </c>
      <c r="J53" s="40">
        <f t="shared" si="9"/>
        <v>0</v>
      </c>
      <c r="K53" s="21">
        <v>5</v>
      </c>
      <c r="L53" s="72">
        <v>5</v>
      </c>
      <c r="M53" s="21">
        <f t="shared" si="8"/>
        <v>-1</v>
      </c>
      <c r="N53" s="34">
        <f t="shared" si="8"/>
        <v>1</v>
      </c>
      <c r="O53" s="69">
        <f t="shared" si="6"/>
        <v>0.2</v>
      </c>
      <c r="P53" s="35">
        <f t="shared" si="3"/>
        <v>4.6765393608729543E-3</v>
      </c>
      <c r="Q53" s="10"/>
      <c r="R53">
        <v>0</v>
      </c>
      <c r="S53" s="13">
        <f t="shared" si="5"/>
        <v>0</v>
      </c>
      <c r="T53" s="49">
        <f t="shared" si="4"/>
        <v>6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1058</v>
      </c>
      <c r="F54" s="75">
        <f>SUM(F5:F53)</f>
        <v>1283</v>
      </c>
      <c r="G54" s="43">
        <f>SUM(G5:G53)</f>
        <v>1058</v>
      </c>
      <c r="H54" s="75">
        <f>SUM(H5:H53)</f>
        <v>1284</v>
      </c>
      <c r="I54" s="44">
        <f t="shared" si="9"/>
        <v>0</v>
      </c>
      <c r="J54" s="141">
        <f t="shared" si="9"/>
        <v>-1</v>
      </c>
      <c r="K54" s="43">
        <f>SUM(K5:K53)</f>
        <v>1034</v>
      </c>
      <c r="L54" s="75">
        <f>SUM(L5:L53)</f>
        <v>1247</v>
      </c>
      <c r="M54" s="44">
        <f t="shared" si="8"/>
        <v>24</v>
      </c>
      <c r="N54" s="45">
        <f t="shared" si="8"/>
        <v>36</v>
      </c>
      <c r="O54" s="71">
        <f t="shared" si="6"/>
        <v>2.8869286287089013E-2</v>
      </c>
      <c r="P54" s="46">
        <f t="shared" si="3"/>
        <v>1</v>
      </c>
      <c r="Q54" s="14"/>
      <c r="R54" s="15">
        <f>SUM(R5:R53)</f>
        <v>33</v>
      </c>
      <c r="T54" s="88">
        <f t="shared" si="4"/>
        <v>1283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108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44197</v>
      </c>
      <c r="F3" s="257"/>
      <c r="G3" s="256">
        <v>44166</v>
      </c>
      <c r="H3" s="257"/>
      <c r="I3" s="250" t="s">
        <v>3</v>
      </c>
      <c r="J3" s="251"/>
      <c r="K3" s="256">
        <v>43831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1.557632398753894E-3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1042</v>
      </c>
      <c r="X5" s="83">
        <v>6</v>
      </c>
      <c r="Y5" s="83">
        <f>SUM(T7+T14+T15+T30+T32+T33+T36+T42+T44+T45+T47+T50+T51)</f>
        <v>11</v>
      </c>
      <c r="Z5" s="82">
        <v>2</v>
      </c>
      <c r="AA5" s="82">
        <v>2</v>
      </c>
      <c r="AB5" s="83">
        <v>3</v>
      </c>
      <c r="AC5" s="83">
        <f>SUM(T10+T20+T37+T43)</f>
        <v>22</v>
      </c>
      <c r="AD5" s="82">
        <v>6</v>
      </c>
      <c r="AE5" s="84">
        <f>SUM(T5+T8+T27+T28+T38+T39+T46)</f>
        <v>198</v>
      </c>
      <c r="AF5" s="83">
        <v>2</v>
      </c>
      <c r="AG5" s="83">
        <f>$T6+$T24</f>
        <v>5</v>
      </c>
      <c r="AH5" s="57">
        <f>V5+X5+Z5+AB5+AD5+AF5</f>
        <v>33</v>
      </c>
      <c r="AI5" s="58">
        <f>W5+Y5+AA5+AC5+AE5+AG5+T53</f>
        <v>1286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4</v>
      </c>
      <c r="F6" s="74">
        <v>4</v>
      </c>
      <c r="G6" s="126">
        <v>4</v>
      </c>
      <c r="H6" s="74">
        <v>4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2</v>
      </c>
      <c r="N6" s="31">
        <f t="shared" si="1"/>
        <v>2</v>
      </c>
      <c r="O6" s="68">
        <f t="shared" si="2"/>
        <v>1</v>
      </c>
      <c r="P6" s="32">
        <f t="shared" si="3"/>
        <v>3.1152647975077881E-3</v>
      </c>
      <c r="Q6" s="10"/>
      <c r="R6">
        <v>1</v>
      </c>
      <c r="S6" s="101">
        <f>D6</f>
        <v>6</v>
      </c>
      <c r="T6" s="49">
        <f t="shared" si="4"/>
        <v>4</v>
      </c>
      <c r="U6" s="12" t="s">
        <v>19</v>
      </c>
      <c r="V6" s="59">
        <f>V5/AH5</f>
        <v>0.42424242424242425</v>
      </c>
      <c r="W6" s="59">
        <f>W5/AI5</f>
        <v>0.81026438569206838</v>
      </c>
      <c r="X6" s="60">
        <f>X5/AH5</f>
        <v>0.18181818181818182</v>
      </c>
      <c r="Y6" s="60">
        <f>Y5/AI5</f>
        <v>8.553654743390357E-3</v>
      </c>
      <c r="Z6" s="59">
        <f>Z5/AH5</f>
        <v>6.0606060606060608E-2</v>
      </c>
      <c r="AA6" s="59">
        <f>AA5/AI5</f>
        <v>1.5552099533437014E-3</v>
      </c>
      <c r="AB6" s="60">
        <f>AB5/AH5</f>
        <v>9.0909090909090912E-2</v>
      </c>
      <c r="AC6" s="60">
        <f>AC5/AI5</f>
        <v>1.7107309486780714E-2</v>
      </c>
      <c r="AD6" s="59">
        <f>AD5/AH5</f>
        <v>0.18181818181818182</v>
      </c>
      <c r="AE6" s="59">
        <f>AE5/AI5</f>
        <v>0.15396578538102643</v>
      </c>
      <c r="AF6" s="60">
        <f>AF5/AH5</f>
        <v>6.0606060606060608E-2</v>
      </c>
      <c r="AG6" s="60">
        <f>AG5/AI5</f>
        <v>3.8880248833592537E-3</v>
      </c>
      <c r="AH6" s="61">
        <f>V6+X6+Z6+AB6+AD6+AF6</f>
        <v>1</v>
      </c>
      <c r="AI6" s="62">
        <f>W6+Y6+AA6+AC6+AE6+AG6+0.001</f>
        <v>0.99633437013996884</v>
      </c>
      <c r="AJ6" s="63">
        <f>AJ5/AI5</f>
        <v>0.39580093312597203</v>
      </c>
      <c r="AK6" s="64">
        <f>AK5/AI5</f>
        <v>0.48055987558320373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1.557632398753894E-3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103</v>
      </c>
      <c r="F8" s="73">
        <v>189</v>
      </c>
      <c r="G8" s="93">
        <v>106</v>
      </c>
      <c r="H8" s="73">
        <v>195</v>
      </c>
      <c r="I8" s="22">
        <f t="shared" si="0"/>
        <v>-3</v>
      </c>
      <c r="J8" s="33">
        <f t="shared" si="0"/>
        <v>-6</v>
      </c>
      <c r="K8" s="93">
        <v>112</v>
      </c>
      <c r="L8" s="73">
        <v>200</v>
      </c>
      <c r="M8" s="22">
        <f t="shared" si="1"/>
        <v>-9</v>
      </c>
      <c r="N8" s="34">
        <f t="shared" si="1"/>
        <v>-11</v>
      </c>
      <c r="O8" s="69">
        <f t="shared" si="2"/>
        <v>-5.5E-2</v>
      </c>
      <c r="P8" s="35">
        <f t="shared" si="3"/>
        <v>0.14719626168224298</v>
      </c>
      <c r="Q8" s="10"/>
      <c r="R8">
        <v>1</v>
      </c>
      <c r="S8" s="143">
        <f>D8</f>
        <v>5</v>
      </c>
      <c r="T8" s="49">
        <f t="shared" si="4"/>
        <v>189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11</v>
      </c>
      <c r="F9" s="73">
        <v>21</v>
      </c>
      <c r="G9" s="93">
        <v>11</v>
      </c>
      <c r="H9" s="73">
        <v>21</v>
      </c>
      <c r="I9" s="22">
        <f t="shared" si="0"/>
        <v>0</v>
      </c>
      <c r="J9" s="33">
        <f t="shared" si="0"/>
        <v>0</v>
      </c>
      <c r="K9" s="93">
        <v>8</v>
      </c>
      <c r="L9" s="73">
        <v>17</v>
      </c>
      <c r="M9" s="22">
        <f t="shared" si="1"/>
        <v>3</v>
      </c>
      <c r="N9" s="34">
        <f t="shared" si="1"/>
        <v>4</v>
      </c>
      <c r="O9" s="69">
        <f t="shared" si="2"/>
        <v>0.23529411764705882</v>
      </c>
      <c r="P9" s="35">
        <f t="shared" si="3"/>
        <v>1.6355140186915886E-2</v>
      </c>
      <c r="Q9" s="10"/>
      <c r="R9">
        <v>1</v>
      </c>
      <c r="S9" s="94">
        <f t="shared" ref="S9:S53" si="5">D9</f>
        <v>1</v>
      </c>
      <c r="T9" s="49">
        <f t="shared" si="4"/>
        <v>21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1</v>
      </c>
      <c r="L10" s="73">
        <v>1</v>
      </c>
      <c r="M10" s="22">
        <f t="shared" si="1"/>
        <v>0</v>
      </c>
      <c r="N10" s="34">
        <f t="shared" si="1"/>
        <v>0</v>
      </c>
      <c r="O10" s="69">
        <f t="shared" si="2"/>
        <v>0</v>
      </c>
      <c r="P10" s="35">
        <f t="shared" si="3"/>
        <v>7.7881619937694702E-4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1.557632398753894E-3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176</v>
      </c>
      <c r="F12" s="73">
        <v>222</v>
      </c>
      <c r="G12" s="93">
        <v>182</v>
      </c>
      <c r="H12" s="73">
        <v>227</v>
      </c>
      <c r="I12" s="22">
        <f t="shared" si="0"/>
        <v>-6</v>
      </c>
      <c r="J12" s="33">
        <f t="shared" si="0"/>
        <v>-5</v>
      </c>
      <c r="K12" s="93">
        <v>160</v>
      </c>
      <c r="L12" s="73">
        <v>202</v>
      </c>
      <c r="M12" s="22">
        <f t="shared" si="1"/>
        <v>16</v>
      </c>
      <c r="N12" s="34">
        <f t="shared" si="1"/>
        <v>20</v>
      </c>
      <c r="O12" s="69">
        <f t="shared" si="2"/>
        <v>9.9009900990099015E-2</v>
      </c>
      <c r="P12" s="35">
        <f t="shared" si="3"/>
        <v>0.17289719626168223</v>
      </c>
      <c r="Q12" s="10"/>
      <c r="R12">
        <v>1</v>
      </c>
      <c r="S12" s="94">
        <f t="shared" si="5"/>
        <v>1</v>
      </c>
      <c r="T12" s="49">
        <f t="shared" si="4"/>
        <v>222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140</v>
      </c>
      <c r="F13" s="73">
        <v>142</v>
      </c>
      <c r="G13" s="93">
        <v>141</v>
      </c>
      <c r="H13" s="73">
        <v>143</v>
      </c>
      <c r="I13" s="22">
        <f t="shared" si="0"/>
        <v>-1</v>
      </c>
      <c r="J13" s="33">
        <f t="shared" si="0"/>
        <v>-1</v>
      </c>
      <c r="K13" s="93">
        <v>130</v>
      </c>
      <c r="L13" s="73">
        <v>130</v>
      </c>
      <c r="M13" s="22">
        <f t="shared" si="1"/>
        <v>10</v>
      </c>
      <c r="N13" s="34">
        <f t="shared" si="1"/>
        <v>12</v>
      </c>
      <c r="O13" s="69">
        <f>IF(ISERROR(N13/L13),0,N13/L13)</f>
        <v>9.2307692307692313E-2</v>
      </c>
      <c r="P13" s="35">
        <f t="shared" si="3"/>
        <v>0.11059190031152648</v>
      </c>
      <c r="Q13" s="10"/>
      <c r="R13">
        <v>1</v>
      </c>
      <c r="S13" s="94">
        <f t="shared" si="5"/>
        <v>1</v>
      </c>
      <c r="T13" s="49">
        <f t="shared" si="4"/>
        <v>142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7.7881619937694702E-4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7.7881619937694702E-4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7</v>
      </c>
      <c r="F17" s="73">
        <v>7</v>
      </c>
      <c r="G17" s="93">
        <v>6</v>
      </c>
      <c r="H17" s="73">
        <v>6</v>
      </c>
      <c r="I17" s="22">
        <f t="shared" si="0"/>
        <v>1</v>
      </c>
      <c r="J17" s="33">
        <f t="shared" si="0"/>
        <v>1</v>
      </c>
      <c r="K17" s="93">
        <v>5</v>
      </c>
      <c r="L17" s="73">
        <v>5</v>
      </c>
      <c r="M17" s="22">
        <f t="shared" si="1"/>
        <v>2</v>
      </c>
      <c r="N17" s="34">
        <f t="shared" si="1"/>
        <v>2</v>
      </c>
      <c r="O17" s="69">
        <f t="shared" si="6"/>
        <v>0.4</v>
      </c>
      <c r="P17" s="35">
        <f t="shared" si="3"/>
        <v>5.451713395638629E-3</v>
      </c>
      <c r="Q17" s="10"/>
      <c r="R17">
        <v>1</v>
      </c>
      <c r="S17" s="94">
        <f t="shared" si="5"/>
        <v>1</v>
      </c>
      <c r="T17" s="49">
        <f t="shared" si="4"/>
        <v>7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38</v>
      </c>
      <c r="F18" s="73">
        <v>38</v>
      </c>
      <c r="G18" s="93">
        <v>40</v>
      </c>
      <c r="H18" s="73">
        <v>40</v>
      </c>
      <c r="I18" s="22">
        <f t="shared" si="0"/>
        <v>-2</v>
      </c>
      <c r="J18" s="33">
        <f t="shared" si="0"/>
        <v>-2</v>
      </c>
      <c r="K18" s="93">
        <v>51</v>
      </c>
      <c r="L18" s="73">
        <v>51</v>
      </c>
      <c r="M18" s="22">
        <f t="shared" si="1"/>
        <v>-13</v>
      </c>
      <c r="N18" s="34">
        <f t="shared" si="1"/>
        <v>-13</v>
      </c>
      <c r="O18" s="69">
        <f t="shared" si="6"/>
        <v>-0.25490196078431371</v>
      </c>
      <c r="P18" s="35">
        <f t="shared" si="3"/>
        <v>2.9595015576323987E-2</v>
      </c>
      <c r="Q18" s="10"/>
      <c r="R18">
        <v>1</v>
      </c>
      <c r="S18" s="94">
        <f t="shared" si="5"/>
        <v>1</v>
      </c>
      <c r="T18" s="49">
        <f t="shared" si="4"/>
        <v>38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7.7881619937694702E-4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7.7881619937694702E-4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125</v>
      </c>
      <c r="F21" s="73">
        <v>134</v>
      </c>
      <c r="G21" s="93">
        <v>125</v>
      </c>
      <c r="H21" s="73">
        <v>134</v>
      </c>
      <c r="I21" s="22">
        <f t="shared" si="0"/>
        <v>0</v>
      </c>
      <c r="J21" s="33">
        <f t="shared" si="0"/>
        <v>0</v>
      </c>
      <c r="K21" s="93">
        <v>127</v>
      </c>
      <c r="L21" s="73">
        <v>136</v>
      </c>
      <c r="M21" s="22">
        <f t="shared" ref="M21:N33" si="7">E21-K21</f>
        <v>-2</v>
      </c>
      <c r="N21" s="34">
        <f t="shared" si="7"/>
        <v>-2</v>
      </c>
      <c r="O21" s="69">
        <f t="shared" si="6"/>
        <v>-1.4705882352941176E-2</v>
      </c>
      <c r="P21" s="35">
        <f t="shared" si="3"/>
        <v>0.1043613707165109</v>
      </c>
      <c r="Q21" s="10"/>
      <c r="R21">
        <v>1</v>
      </c>
      <c r="S21" s="94">
        <f t="shared" si="5"/>
        <v>1</v>
      </c>
      <c r="T21" s="49">
        <f t="shared" si="4"/>
        <v>134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4.6728971962616819E-3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1</v>
      </c>
      <c r="F23" s="73">
        <v>4</v>
      </c>
      <c r="G23" s="93">
        <v>1</v>
      </c>
      <c r="H23" s="73">
        <v>4</v>
      </c>
      <c r="I23" s="37">
        <f t="shared" si="0"/>
        <v>0</v>
      </c>
      <c r="J23" s="33">
        <f t="shared" si="0"/>
        <v>0</v>
      </c>
      <c r="K23" s="93">
        <v>4</v>
      </c>
      <c r="L23" s="73">
        <v>8</v>
      </c>
      <c r="M23" s="37">
        <f t="shared" si="7"/>
        <v>-3</v>
      </c>
      <c r="N23" s="38">
        <f t="shared" si="7"/>
        <v>-4</v>
      </c>
      <c r="O23" s="70">
        <f t="shared" si="6"/>
        <v>-0.5</v>
      </c>
      <c r="P23" s="39">
        <f t="shared" si="3"/>
        <v>3.1152647975077881E-3</v>
      </c>
      <c r="Q23" s="10"/>
      <c r="R23">
        <v>1</v>
      </c>
      <c r="S23" s="94">
        <f t="shared" si="5"/>
        <v>1</v>
      </c>
      <c r="T23" s="49">
        <f t="shared" si="4"/>
        <v>4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1</v>
      </c>
      <c r="N24" s="38">
        <f t="shared" si="7"/>
        <v>1</v>
      </c>
      <c r="O24" s="70">
        <f t="shared" si="6"/>
        <v>0</v>
      </c>
      <c r="P24" s="39">
        <f t="shared" si="3"/>
        <v>7.7881619937694702E-4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17</v>
      </c>
      <c r="F26" s="73">
        <v>24</v>
      </c>
      <c r="G26" s="93">
        <v>13</v>
      </c>
      <c r="H26" s="73">
        <v>20</v>
      </c>
      <c r="I26" s="22">
        <f t="shared" si="0"/>
        <v>4</v>
      </c>
      <c r="J26" s="33">
        <f t="shared" si="0"/>
        <v>4</v>
      </c>
      <c r="K26" s="93">
        <v>12</v>
      </c>
      <c r="L26" s="73">
        <v>19</v>
      </c>
      <c r="M26" s="22">
        <f t="shared" si="7"/>
        <v>5</v>
      </c>
      <c r="N26" s="34">
        <f t="shared" si="7"/>
        <v>5</v>
      </c>
      <c r="O26" s="69">
        <f t="shared" si="6"/>
        <v>0.26315789473684209</v>
      </c>
      <c r="P26" s="35">
        <f t="shared" si="3"/>
        <v>1.8691588785046728E-2</v>
      </c>
      <c r="Q26" s="10"/>
      <c r="R26">
        <v>1</v>
      </c>
      <c r="S26" s="94">
        <f t="shared" si="5"/>
        <v>1</v>
      </c>
      <c r="T26" s="49">
        <f t="shared" si="4"/>
        <v>24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/>
      <c r="H27" s="73">
        <v>4</v>
      </c>
      <c r="I27" s="22">
        <f t="shared" si="0"/>
        <v>1</v>
      </c>
      <c r="J27" s="33">
        <f t="shared" si="0"/>
        <v>1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3.8940809968847352E-3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-1</v>
      </c>
      <c r="N28" s="34">
        <f t="shared" si="7"/>
        <v>-1</v>
      </c>
      <c r="O28" s="69">
        <f t="shared" si="6"/>
        <v>-0.5</v>
      </c>
      <c r="P28" s="35">
        <f t="shared" si="3"/>
        <v>7.7881619937694702E-4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246</v>
      </c>
      <c r="F29" s="73">
        <v>289</v>
      </c>
      <c r="G29" s="93">
        <v>243</v>
      </c>
      <c r="H29" s="73">
        <v>285</v>
      </c>
      <c r="I29" s="22">
        <f t="shared" si="0"/>
        <v>3</v>
      </c>
      <c r="J29" s="33">
        <f t="shared" si="0"/>
        <v>4</v>
      </c>
      <c r="K29" s="93">
        <v>239</v>
      </c>
      <c r="L29" s="73">
        <v>280</v>
      </c>
      <c r="M29" s="22">
        <f t="shared" si="7"/>
        <v>7</v>
      </c>
      <c r="N29" s="34">
        <f t="shared" si="7"/>
        <v>9</v>
      </c>
      <c r="O29" s="69">
        <f t="shared" si="6"/>
        <v>3.214285714285714E-2</v>
      </c>
      <c r="P29" s="35">
        <f t="shared" si="3"/>
        <v>0.22507788161993769</v>
      </c>
      <c r="Q29" s="10"/>
      <c r="R29">
        <v>1</v>
      </c>
      <c r="S29" s="94">
        <f t="shared" si="5"/>
        <v>1</v>
      </c>
      <c r="T29" s="49">
        <f t="shared" si="4"/>
        <v>289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>
        <v>1</v>
      </c>
      <c r="L32" s="73">
        <v>1</v>
      </c>
      <c r="M32" s="22">
        <f t="shared" si="7"/>
        <v>-1</v>
      </c>
      <c r="N32" s="34">
        <f t="shared" si="7"/>
        <v>-1</v>
      </c>
      <c r="O32" s="69">
        <f t="shared" si="6"/>
        <v>-1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7.7881619937694702E-4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22</v>
      </c>
      <c r="F35" s="73">
        <v>22</v>
      </c>
      <c r="G35" s="93">
        <v>22</v>
      </c>
      <c r="H35" s="73">
        <v>22</v>
      </c>
      <c r="I35" s="22">
        <f t="shared" si="0"/>
        <v>0</v>
      </c>
      <c r="J35" s="33">
        <f t="shared" si="0"/>
        <v>0</v>
      </c>
      <c r="K35" s="93">
        <v>23</v>
      </c>
      <c r="L35" s="73">
        <v>23</v>
      </c>
      <c r="M35" s="22">
        <f t="shared" ref="M35:N54" si="8">E35-K35</f>
        <v>-1</v>
      </c>
      <c r="N35" s="34">
        <f t="shared" si="8"/>
        <v>-1</v>
      </c>
      <c r="O35" s="69">
        <f t="shared" si="6"/>
        <v>-4.3478260869565216E-2</v>
      </c>
      <c r="P35" s="35">
        <f t="shared" si="3"/>
        <v>1.7133956386292833E-2</v>
      </c>
      <c r="Q35" s="10"/>
      <c r="R35">
        <v>1</v>
      </c>
      <c r="S35" s="94">
        <f t="shared" si="5"/>
        <v>1</v>
      </c>
      <c r="T35" s="49">
        <f t="shared" si="4"/>
        <v>22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4</v>
      </c>
      <c r="H36" s="73">
        <v>4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1</v>
      </c>
      <c r="N36" s="34">
        <f t="shared" si="8"/>
        <v>1</v>
      </c>
      <c r="O36" s="69">
        <f t="shared" si="6"/>
        <v>0.33333333333333331</v>
      </c>
      <c r="P36" s="35">
        <f t="shared" si="3"/>
        <v>3.1152647975077881E-3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14</v>
      </c>
      <c r="F37" s="73">
        <v>20</v>
      </c>
      <c r="G37" s="93">
        <v>14</v>
      </c>
      <c r="H37" s="73">
        <v>20</v>
      </c>
      <c r="I37" s="22">
        <f t="shared" ref="I37:J54" si="9">E37-G37</f>
        <v>0</v>
      </c>
      <c r="J37" s="36">
        <f t="shared" si="9"/>
        <v>0</v>
      </c>
      <c r="K37" s="93">
        <v>12</v>
      </c>
      <c r="L37" s="73">
        <v>13</v>
      </c>
      <c r="M37" s="22">
        <f t="shared" si="8"/>
        <v>2</v>
      </c>
      <c r="N37" s="34">
        <f t="shared" si="8"/>
        <v>7</v>
      </c>
      <c r="O37" s="69">
        <f t="shared" si="6"/>
        <v>0.53846153846153844</v>
      </c>
      <c r="P37" s="35">
        <f t="shared" si="3"/>
        <v>1.5576323987538941E-2</v>
      </c>
      <c r="Q37" s="10"/>
      <c r="R37" s="98">
        <v>1</v>
      </c>
      <c r="S37" s="96">
        <f t="shared" si="5"/>
        <v>4</v>
      </c>
      <c r="T37" s="49">
        <f t="shared" si="4"/>
        <v>20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7.7881619937694702E-4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124</v>
      </c>
      <c r="F41" s="72">
        <v>130</v>
      </c>
      <c r="G41" s="93">
        <v>116</v>
      </c>
      <c r="H41" s="72">
        <v>122</v>
      </c>
      <c r="I41" s="22">
        <f t="shared" si="9"/>
        <v>8</v>
      </c>
      <c r="J41" s="36">
        <f t="shared" si="9"/>
        <v>8</v>
      </c>
      <c r="K41" s="93">
        <v>113</v>
      </c>
      <c r="L41" s="72">
        <v>119</v>
      </c>
      <c r="M41" s="22">
        <f t="shared" si="8"/>
        <v>11</v>
      </c>
      <c r="N41" s="34">
        <f t="shared" si="8"/>
        <v>11</v>
      </c>
      <c r="O41" s="69">
        <f t="shared" si="6"/>
        <v>9.2436974789915971E-2</v>
      </c>
      <c r="P41" s="35">
        <f t="shared" si="3"/>
        <v>0.10124610591900311</v>
      </c>
      <c r="Q41" s="10"/>
      <c r="R41">
        <v>1</v>
      </c>
      <c r="S41" s="94">
        <f t="shared" si="5"/>
        <v>1</v>
      </c>
      <c r="T41" s="49">
        <f t="shared" si="4"/>
        <v>130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7.7881619937694702E-4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7.7881619937694702E-4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-1</v>
      </c>
      <c r="N49" s="34">
        <f t="shared" si="8"/>
        <v>-1</v>
      </c>
      <c r="O49" s="69">
        <f t="shared" si="6"/>
        <v>-1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4</v>
      </c>
      <c r="F53" s="72">
        <v>6</v>
      </c>
      <c r="G53" s="21">
        <v>4</v>
      </c>
      <c r="H53" s="72">
        <v>4</v>
      </c>
      <c r="I53" s="42">
        <f t="shared" si="9"/>
        <v>0</v>
      </c>
      <c r="J53" s="40">
        <f t="shared" si="9"/>
        <v>2</v>
      </c>
      <c r="K53" s="21">
        <v>5</v>
      </c>
      <c r="L53" s="72">
        <v>5</v>
      </c>
      <c r="M53" s="21">
        <f t="shared" si="8"/>
        <v>-1</v>
      </c>
      <c r="N53" s="34">
        <f t="shared" si="8"/>
        <v>1</v>
      </c>
      <c r="O53" s="69">
        <f t="shared" si="6"/>
        <v>0.2</v>
      </c>
      <c r="P53" s="35">
        <f t="shared" si="3"/>
        <v>4.6728971962616819E-3</v>
      </c>
      <c r="Q53" s="10"/>
      <c r="R53">
        <v>0</v>
      </c>
      <c r="S53" s="13">
        <f t="shared" si="5"/>
        <v>0</v>
      </c>
      <c r="T53" s="49">
        <f t="shared" si="4"/>
        <v>6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1058</v>
      </c>
      <c r="F54" s="75">
        <f>SUM(F5:F53)</f>
        <v>1284</v>
      </c>
      <c r="G54" s="43">
        <f>SUM(G5:G53)</f>
        <v>1053</v>
      </c>
      <c r="H54" s="75">
        <f>SUM(H5:H53)</f>
        <v>1278</v>
      </c>
      <c r="I54" s="44">
        <f t="shared" si="9"/>
        <v>5</v>
      </c>
      <c r="J54" s="141">
        <f t="shared" si="9"/>
        <v>6</v>
      </c>
      <c r="K54" s="43">
        <f>SUM(K5:K53)</f>
        <v>1028</v>
      </c>
      <c r="L54" s="75">
        <f>SUM(L5:L53)</f>
        <v>1241</v>
      </c>
      <c r="M54" s="44">
        <f t="shared" si="8"/>
        <v>30</v>
      </c>
      <c r="N54" s="45">
        <f t="shared" si="8"/>
        <v>43</v>
      </c>
      <c r="O54" s="71">
        <f t="shared" si="6"/>
        <v>3.4649476228847703E-2</v>
      </c>
      <c r="P54" s="46">
        <f t="shared" si="3"/>
        <v>1</v>
      </c>
      <c r="Q54" s="14"/>
      <c r="R54" s="15">
        <f>SUM(R5:R53)</f>
        <v>33</v>
      </c>
      <c r="T54" s="88">
        <f t="shared" si="4"/>
        <v>1284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107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44166</v>
      </c>
      <c r="F3" s="257"/>
      <c r="G3" s="256">
        <v>44136</v>
      </c>
      <c r="H3" s="257"/>
      <c r="I3" s="250" t="s">
        <v>3</v>
      </c>
      <c r="J3" s="251"/>
      <c r="K3" s="256">
        <v>43800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1.5649452269170579E-3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1033</v>
      </c>
      <c r="X5" s="83">
        <v>6</v>
      </c>
      <c r="Y5" s="83">
        <f>SUM(T7+T14+T15+T30+T32+T33+T36+T42+T44+T45+T47+T50+T51)</f>
        <v>11</v>
      </c>
      <c r="Z5" s="82">
        <v>2</v>
      </c>
      <c r="AA5" s="82">
        <v>2</v>
      </c>
      <c r="AB5" s="83">
        <v>3</v>
      </c>
      <c r="AC5" s="83">
        <f>SUM(T10+T20+T37+T43)</f>
        <v>22</v>
      </c>
      <c r="AD5" s="82">
        <v>6</v>
      </c>
      <c r="AE5" s="84">
        <f>SUM(T5+T8+T27+T28+T38+T39+T46)</f>
        <v>203</v>
      </c>
      <c r="AF5" s="83">
        <v>2</v>
      </c>
      <c r="AG5" s="83">
        <f>$T6+$T24</f>
        <v>5</v>
      </c>
      <c r="AH5" s="57">
        <f>V5+X5+Z5+AB5+AD5+AF5</f>
        <v>33</v>
      </c>
      <c r="AI5" s="58">
        <f>W5+Y5+AA5+AC5+AE5+AG5+T53</f>
        <v>1280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4</v>
      </c>
      <c r="F6" s="74">
        <v>4</v>
      </c>
      <c r="G6" s="126">
        <v>3</v>
      </c>
      <c r="H6" s="74">
        <v>3</v>
      </c>
      <c r="I6" s="21">
        <f t="shared" si="0"/>
        <v>1</v>
      </c>
      <c r="J6" s="30">
        <f t="shared" si="0"/>
        <v>1</v>
      </c>
      <c r="K6" s="126">
        <v>2</v>
      </c>
      <c r="L6" s="74">
        <v>2</v>
      </c>
      <c r="M6" s="21">
        <f t="shared" si="1"/>
        <v>2</v>
      </c>
      <c r="N6" s="31">
        <f t="shared" si="1"/>
        <v>2</v>
      </c>
      <c r="O6" s="68">
        <f t="shared" si="2"/>
        <v>1</v>
      </c>
      <c r="P6" s="32">
        <f t="shared" si="3"/>
        <v>3.1298904538341159E-3</v>
      </c>
      <c r="Q6" s="10"/>
      <c r="R6">
        <v>1</v>
      </c>
      <c r="S6" s="101">
        <f>D6</f>
        <v>6</v>
      </c>
      <c r="T6" s="49">
        <f t="shared" si="4"/>
        <v>4</v>
      </c>
      <c r="U6" s="12" t="s">
        <v>19</v>
      </c>
      <c r="V6" s="59">
        <f>V5/AH5</f>
        <v>0.42424242424242425</v>
      </c>
      <c r="W6" s="59">
        <f>W5/AI5</f>
        <v>0.80703124999999998</v>
      </c>
      <c r="X6" s="60">
        <f>X5/AH5</f>
        <v>0.18181818181818182</v>
      </c>
      <c r="Y6" s="60">
        <f>Y5/AI5</f>
        <v>8.5937500000000007E-3</v>
      </c>
      <c r="Z6" s="59">
        <f>Z5/AH5</f>
        <v>6.0606060606060608E-2</v>
      </c>
      <c r="AA6" s="59">
        <f>AA5/AI5</f>
        <v>1.5625000000000001E-3</v>
      </c>
      <c r="AB6" s="60">
        <f>AB5/AH5</f>
        <v>9.0909090909090912E-2</v>
      </c>
      <c r="AC6" s="60">
        <f>AC5/AI5</f>
        <v>1.7187500000000001E-2</v>
      </c>
      <c r="AD6" s="59">
        <f>AD5/AH5</f>
        <v>0.18181818181818182</v>
      </c>
      <c r="AE6" s="59">
        <f>AE5/AI5</f>
        <v>0.15859375000000001</v>
      </c>
      <c r="AF6" s="60">
        <f>AF5/AH5</f>
        <v>6.0606060606060608E-2</v>
      </c>
      <c r="AG6" s="60">
        <f>AG5/AI5</f>
        <v>3.90625E-3</v>
      </c>
      <c r="AH6" s="61">
        <f>V6+X6+Z6+AB6+AD6+AF6</f>
        <v>1</v>
      </c>
      <c r="AI6" s="62">
        <f>W6+Y6+AA6+AC6+AE6+AG6+0.001</f>
        <v>0.99787499999999996</v>
      </c>
      <c r="AJ6" s="63">
        <f>AJ5/AI5</f>
        <v>0.39765624999999999</v>
      </c>
      <c r="AK6" s="64">
        <f>AK5/AI5</f>
        <v>0.48281249999999998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3</v>
      </c>
      <c r="L7" s="73">
        <v>3</v>
      </c>
      <c r="M7" s="22">
        <f t="shared" si="1"/>
        <v>-1</v>
      </c>
      <c r="N7" s="34">
        <f t="shared" si="1"/>
        <v>-1</v>
      </c>
      <c r="O7" s="69">
        <f t="shared" si="2"/>
        <v>-0.33333333333333331</v>
      </c>
      <c r="P7" s="35">
        <f t="shared" si="3"/>
        <v>1.5649452269170579E-3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106</v>
      </c>
      <c r="F8" s="73">
        <v>195</v>
      </c>
      <c r="G8" s="93">
        <v>109</v>
      </c>
      <c r="H8" s="73">
        <v>198</v>
      </c>
      <c r="I8" s="22">
        <f t="shared" si="0"/>
        <v>-3</v>
      </c>
      <c r="J8" s="33">
        <f t="shared" si="0"/>
        <v>-3</v>
      </c>
      <c r="K8" s="93">
        <v>111</v>
      </c>
      <c r="L8" s="73">
        <v>201</v>
      </c>
      <c r="M8" s="22">
        <f t="shared" si="1"/>
        <v>-5</v>
      </c>
      <c r="N8" s="34">
        <f t="shared" si="1"/>
        <v>-6</v>
      </c>
      <c r="O8" s="69">
        <f t="shared" si="2"/>
        <v>-2.9850746268656716E-2</v>
      </c>
      <c r="P8" s="35">
        <f t="shared" si="3"/>
        <v>0.15258215962441316</v>
      </c>
      <c r="Q8" s="10"/>
      <c r="R8">
        <v>1</v>
      </c>
      <c r="S8" s="143">
        <f>D8</f>
        <v>5</v>
      </c>
      <c r="T8" s="49">
        <f t="shared" si="4"/>
        <v>195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11</v>
      </c>
      <c r="F9" s="73">
        <v>21</v>
      </c>
      <c r="G9" s="93">
        <v>11</v>
      </c>
      <c r="H9" s="73">
        <v>20</v>
      </c>
      <c r="I9" s="22">
        <f t="shared" si="0"/>
        <v>0</v>
      </c>
      <c r="J9" s="33">
        <f t="shared" si="0"/>
        <v>1</v>
      </c>
      <c r="K9" s="93">
        <v>8</v>
      </c>
      <c r="L9" s="73">
        <v>17</v>
      </c>
      <c r="M9" s="22">
        <f t="shared" si="1"/>
        <v>3</v>
      </c>
      <c r="N9" s="34">
        <f t="shared" si="1"/>
        <v>4</v>
      </c>
      <c r="O9" s="69">
        <f t="shared" si="2"/>
        <v>0.23529411764705882</v>
      </c>
      <c r="P9" s="35">
        <f t="shared" si="3"/>
        <v>1.6431924882629109E-2</v>
      </c>
      <c r="Q9" s="10"/>
      <c r="R9">
        <v>1</v>
      </c>
      <c r="S9" s="94">
        <f t="shared" ref="S9:S53" si="5">D9</f>
        <v>1</v>
      </c>
      <c r="T9" s="49">
        <f t="shared" si="4"/>
        <v>21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2</v>
      </c>
      <c r="L10" s="73">
        <v>2</v>
      </c>
      <c r="M10" s="22">
        <f t="shared" si="1"/>
        <v>-1</v>
      </c>
      <c r="N10" s="34">
        <f t="shared" si="1"/>
        <v>-1</v>
      </c>
      <c r="O10" s="69">
        <f t="shared" si="2"/>
        <v>-0.5</v>
      </c>
      <c r="P10" s="35">
        <f t="shared" si="3"/>
        <v>7.8247261345852897E-4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1.5649452269170579E-3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182</v>
      </c>
      <c r="F12" s="73">
        <v>227</v>
      </c>
      <c r="G12" s="93">
        <v>180</v>
      </c>
      <c r="H12" s="73">
        <v>226</v>
      </c>
      <c r="I12" s="22">
        <f t="shared" si="0"/>
        <v>2</v>
      </c>
      <c r="J12" s="33">
        <f t="shared" si="0"/>
        <v>1</v>
      </c>
      <c r="K12" s="93">
        <v>159</v>
      </c>
      <c r="L12" s="73">
        <v>201</v>
      </c>
      <c r="M12" s="22">
        <f t="shared" si="1"/>
        <v>23</v>
      </c>
      <c r="N12" s="34">
        <f t="shared" si="1"/>
        <v>26</v>
      </c>
      <c r="O12" s="69">
        <f t="shared" si="2"/>
        <v>0.12935323383084577</v>
      </c>
      <c r="P12" s="35">
        <f t="shared" si="3"/>
        <v>0.17762128325508608</v>
      </c>
      <c r="Q12" s="10"/>
      <c r="R12">
        <v>1</v>
      </c>
      <c r="S12" s="94">
        <f t="shared" si="5"/>
        <v>1</v>
      </c>
      <c r="T12" s="49">
        <f t="shared" si="4"/>
        <v>227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141</v>
      </c>
      <c r="F13" s="73">
        <v>143</v>
      </c>
      <c r="G13" s="93">
        <v>143</v>
      </c>
      <c r="H13" s="73">
        <v>144</v>
      </c>
      <c r="I13" s="22">
        <f t="shared" si="0"/>
        <v>-2</v>
      </c>
      <c r="J13" s="33">
        <f t="shared" si="0"/>
        <v>-1</v>
      </c>
      <c r="K13" s="93">
        <v>130</v>
      </c>
      <c r="L13" s="73">
        <v>130</v>
      </c>
      <c r="M13" s="22">
        <f t="shared" si="1"/>
        <v>11</v>
      </c>
      <c r="N13" s="34">
        <f t="shared" si="1"/>
        <v>13</v>
      </c>
      <c r="O13" s="69">
        <f>IF(ISERROR(N13/L13),0,N13/L13)</f>
        <v>0.1</v>
      </c>
      <c r="P13" s="35">
        <f t="shared" si="3"/>
        <v>0.11189358372456965</v>
      </c>
      <c r="Q13" s="10"/>
      <c r="R13">
        <v>1</v>
      </c>
      <c r="S13" s="94">
        <f t="shared" si="5"/>
        <v>1</v>
      </c>
      <c r="T13" s="49">
        <f t="shared" si="4"/>
        <v>143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7.8247261345852897E-4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7.8247261345852897E-4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6</v>
      </c>
      <c r="F17" s="73">
        <v>6</v>
      </c>
      <c r="G17" s="93">
        <v>4</v>
      </c>
      <c r="H17" s="73">
        <v>4</v>
      </c>
      <c r="I17" s="22">
        <f t="shared" si="0"/>
        <v>2</v>
      </c>
      <c r="J17" s="33">
        <f t="shared" si="0"/>
        <v>2</v>
      </c>
      <c r="K17" s="93">
        <v>5</v>
      </c>
      <c r="L17" s="73">
        <v>5</v>
      </c>
      <c r="M17" s="22">
        <f t="shared" si="1"/>
        <v>1</v>
      </c>
      <c r="N17" s="34">
        <f t="shared" si="1"/>
        <v>1</v>
      </c>
      <c r="O17" s="69">
        <f t="shared" si="6"/>
        <v>0.2</v>
      </c>
      <c r="P17" s="35">
        <f t="shared" si="3"/>
        <v>4.6948356807511738E-3</v>
      </c>
      <c r="Q17" s="10"/>
      <c r="R17">
        <v>1</v>
      </c>
      <c r="S17" s="94">
        <f t="shared" si="5"/>
        <v>1</v>
      </c>
      <c r="T17" s="49">
        <f t="shared" si="4"/>
        <v>6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40</v>
      </c>
      <c r="F18" s="73">
        <v>40</v>
      </c>
      <c r="G18" s="93">
        <v>40</v>
      </c>
      <c r="H18" s="73">
        <v>40</v>
      </c>
      <c r="I18" s="22">
        <f t="shared" si="0"/>
        <v>0</v>
      </c>
      <c r="J18" s="33">
        <f t="shared" si="0"/>
        <v>0</v>
      </c>
      <c r="K18" s="93">
        <v>44</v>
      </c>
      <c r="L18" s="73">
        <v>44</v>
      </c>
      <c r="M18" s="22">
        <f t="shared" si="1"/>
        <v>-4</v>
      </c>
      <c r="N18" s="34">
        <f t="shared" si="1"/>
        <v>-4</v>
      </c>
      <c r="O18" s="69">
        <f t="shared" si="6"/>
        <v>-9.0909090909090912E-2</v>
      </c>
      <c r="P18" s="35">
        <f t="shared" si="3"/>
        <v>3.1298904538341159E-2</v>
      </c>
      <c r="Q18" s="10"/>
      <c r="R18">
        <v>1</v>
      </c>
      <c r="S18" s="94">
        <f t="shared" si="5"/>
        <v>1</v>
      </c>
      <c r="T18" s="49">
        <f t="shared" si="4"/>
        <v>40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7.8247261345852897E-4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7.8247261345852897E-4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125</v>
      </c>
      <c r="F21" s="73">
        <v>134</v>
      </c>
      <c r="G21" s="93">
        <v>120</v>
      </c>
      <c r="H21" s="73">
        <v>129</v>
      </c>
      <c r="I21" s="22">
        <f t="shared" si="0"/>
        <v>5</v>
      </c>
      <c r="J21" s="33">
        <f t="shared" si="0"/>
        <v>5</v>
      </c>
      <c r="K21" s="93">
        <v>127</v>
      </c>
      <c r="L21" s="73">
        <v>136</v>
      </c>
      <c r="M21" s="22">
        <f t="shared" ref="M21:N33" si="7">E21-K21</f>
        <v>-2</v>
      </c>
      <c r="N21" s="34">
        <f t="shared" si="7"/>
        <v>-2</v>
      </c>
      <c r="O21" s="69">
        <f t="shared" si="6"/>
        <v>-1.4705882352941176E-2</v>
      </c>
      <c r="P21" s="35">
        <f t="shared" si="3"/>
        <v>0.10485133020344288</v>
      </c>
      <c r="Q21" s="10"/>
      <c r="R21">
        <v>1</v>
      </c>
      <c r="S21" s="94">
        <f t="shared" si="5"/>
        <v>1</v>
      </c>
      <c r="T21" s="49">
        <f t="shared" si="4"/>
        <v>134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4.6948356807511738E-3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1</v>
      </c>
      <c r="F23" s="73">
        <v>4</v>
      </c>
      <c r="G23" s="93">
        <v>1</v>
      </c>
      <c r="H23" s="73">
        <v>4</v>
      </c>
      <c r="I23" s="37">
        <f t="shared" si="0"/>
        <v>0</v>
      </c>
      <c r="J23" s="33">
        <f t="shared" si="0"/>
        <v>0</v>
      </c>
      <c r="K23" s="93">
        <v>4</v>
      </c>
      <c r="L23" s="73">
        <v>8</v>
      </c>
      <c r="M23" s="37">
        <f t="shared" si="7"/>
        <v>-3</v>
      </c>
      <c r="N23" s="38">
        <f t="shared" si="7"/>
        <v>-4</v>
      </c>
      <c r="O23" s="70">
        <f t="shared" si="6"/>
        <v>-0.5</v>
      </c>
      <c r="P23" s="39">
        <f t="shared" si="3"/>
        <v>3.1298904538341159E-3</v>
      </c>
      <c r="Q23" s="10"/>
      <c r="R23">
        <v>1</v>
      </c>
      <c r="S23" s="94">
        <f t="shared" si="5"/>
        <v>1</v>
      </c>
      <c r="T23" s="49">
        <f t="shared" si="4"/>
        <v>4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1</v>
      </c>
      <c r="N24" s="38">
        <f t="shared" si="7"/>
        <v>1</v>
      </c>
      <c r="O24" s="70">
        <f t="shared" si="6"/>
        <v>0</v>
      </c>
      <c r="P24" s="39">
        <f t="shared" si="3"/>
        <v>7.8247261345852897E-4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13</v>
      </c>
      <c r="F26" s="73">
        <v>20</v>
      </c>
      <c r="G26" s="93">
        <v>13</v>
      </c>
      <c r="H26" s="73">
        <v>20</v>
      </c>
      <c r="I26" s="22">
        <f t="shared" si="0"/>
        <v>0</v>
      </c>
      <c r="J26" s="33">
        <f t="shared" si="0"/>
        <v>0</v>
      </c>
      <c r="K26" s="93">
        <v>12</v>
      </c>
      <c r="L26" s="73">
        <v>19</v>
      </c>
      <c r="M26" s="22">
        <f t="shared" si="7"/>
        <v>1</v>
      </c>
      <c r="N26" s="34">
        <f t="shared" si="7"/>
        <v>1</v>
      </c>
      <c r="O26" s="69">
        <f t="shared" si="6"/>
        <v>5.2631578947368418E-2</v>
      </c>
      <c r="P26" s="35">
        <f t="shared" si="3"/>
        <v>1.5649452269170579E-2</v>
      </c>
      <c r="Q26" s="10"/>
      <c r="R26">
        <v>1</v>
      </c>
      <c r="S26" s="94">
        <f t="shared" si="5"/>
        <v>1</v>
      </c>
      <c r="T26" s="49">
        <f t="shared" si="4"/>
        <v>20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>
        <v>4</v>
      </c>
      <c r="G27" s="93"/>
      <c r="H27" s="73"/>
      <c r="I27" s="22">
        <f t="shared" si="0"/>
        <v>0</v>
      </c>
      <c r="J27" s="33">
        <f t="shared" si="0"/>
        <v>4</v>
      </c>
      <c r="K27" s="93">
        <v>1</v>
      </c>
      <c r="L27" s="73">
        <v>5</v>
      </c>
      <c r="M27" s="22">
        <f t="shared" si="7"/>
        <v>-1</v>
      </c>
      <c r="N27" s="34">
        <f t="shared" si="7"/>
        <v>-1</v>
      </c>
      <c r="O27" s="69">
        <f t="shared" si="6"/>
        <v>-0.2</v>
      </c>
      <c r="P27" s="35">
        <f t="shared" si="3"/>
        <v>3.1298904538341159E-3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-1</v>
      </c>
      <c r="N28" s="34">
        <f t="shared" si="7"/>
        <v>-1</v>
      </c>
      <c r="O28" s="69">
        <f t="shared" si="6"/>
        <v>-0.5</v>
      </c>
      <c r="P28" s="35">
        <f t="shared" si="3"/>
        <v>7.8247261345852897E-4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243</v>
      </c>
      <c r="F29" s="73">
        <v>285</v>
      </c>
      <c r="G29" s="93">
        <v>250</v>
      </c>
      <c r="H29" s="73">
        <v>292</v>
      </c>
      <c r="I29" s="22">
        <f t="shared" si="0"/>
        <v>-7</v>
      </c>
      <c r="J29" s="33">
        <f t="shared" si="0"/>
        <v>-7</v>
      </c>
      <c r="K29" s="93">
        <v>249</v>
      </c>
      <c r="L29" s="73">
        <v>289</v>
      </c>
      <c r="M29" s="22">
        <f t="shared" si="7"/>
        <v>-6</v>
      </c>
      <c r="N29" s="34">
        <f t="shared" si="7"/>
        <v>-4</v>
      </c>
      <c r="O29" s="69">
        <f t="shared" si="6"/>
        <v>-1.384083044982699E-2</v>
      </c>
      <c r="P29" s="35">
        <f t="shared" si="3"/>
        <v>0.22300469483568075</v>
      </c>
      <c r="Q29" s="10"/>
      <c r="R29">
        <v>1</v>
      </c>
      <c r="S29" s="94">
        <f t="shared" si="5"/>
        <v>1</v>
      </c>
      <c r="T29" s="49">
        <f t="shared" si="4"/>
        <v>285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>
        <v>1</v>
      </c>
      <c r="L32" s="73">
        <v>1</v>
      </c>
      <c r="M32" s="22">
        <f t="shared" si="7"/>
        <v>-1</v>
      </c>
      <c r="N32" s="34">
        <f t="shared" si="7"/>
        <v>-1</v>
      </c>
      <c r="O32" s="69">
        <f t="shared" si="6"/>
        <v>-1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7.8247261345852897E-4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22</v>
      </c>
      <c r="F35" s="73">
        <v>22</v>
      </c>
      <c r="G35" s="93">
        <v>23</v>
      </c>
      <c r="H35" s="73">
        <v>23</v>
      </c>
      <c r="I35" s="22">
        <f t="shared" si="0"/>
        <v>-1</v>
      </c>
      <c r="J35" s="33">
        <f t="shared" si="0"/>
        <v>-1</v>
      </c>
      <c r="K35" s="93">
        <v>19</v>
      </c>
      <c r="L35" s="73">
        <v>19</v>
      </c>
      <c r="M35" s="22">
        <f t="shared" ref="M35:N54" si="8">E35-K35</f>
        <v>3</v>
      </c>
      <c r="N35" s="34">
        <f t="shared" si="8"/>
        <v>3</v>
      </c>
      <c r="O35" s="69">
        <f t="shared" si="6"/>
        <v>0.15789473684210525</v>
      </c>
      <c r="P35" s="35">
        <f t="shared" si="3"/>
        <v>1.7214397496087636E-2</v>
      </c>
      <c r="Q35" s="10"/>
      <c r="R35">
        <v>1</v>
      </c>
      <c r="S35" s="94">
        <f t="shared" si="5"/>
        <v>1</v>
      </c>
      <c r="T35" s="49">
        <f t="shared" si="4"/>
        <v>22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4</v>
      </c>
      <c r="H36" s="73">
        <v>4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1</v>
      </c>
      <c r="N36" s="34">
        <f t="shared" si="8"/>
        <v>1</v>
      </c>
      <c r="O36" s="69">
        <f t="shared" si="6"/>
        <v>0.33333333333333331</v>
      </c>
      <c r="P36" s="35">
        <f t="shared" si="3"/>
        <v>3.1298904538341159E-3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14</v>
      </c>
      <c r="F37" s="73">
        <v>20</v>
      </c>
      <c r="G37" s="93">
        <v>13</v>
      </c>
      <c r="H37" s="73">
        <v>13</v>
      </c>
      <c r="I37" s="22">
        <f t="shared" ref="I37:J54" si="9">E37-G37</f>
        <v>1</v>
      </c>
      <c r="J37" s="36">
        <f t="shared" si="9"/>
        <v>7</v>
      </c>
      <c r="K37" s="93">
        <v>12</v>
      </c>
      <c r="L37" s="73">
        <v>13</v>
      </c>
      <c r="M37" s="22">
        <f t="shared" si="8"/>
        <v>2</v>
      </c>
      <c r="N37" s="34">
        <f t="shared" si="8"/>
        <v>7</v>
      </c>
      <c r="O37" s="69">
        <f t="shared" si="6"/>
        <v>0.53846153846153844</v>
      </c>
      <c r="P37" s="35">
        <f t="shared" si="3"/>
        <v>1.5649452269170579E-2</v>
      </c>
      <c r="Q37" s="10"/>
      <c r="R37" s="98">
        <v>1</v>
      </c>
      <c r="S37" s="96">
        <f t="shared" si="5"/>
        <v>4</v>
      </c>
      <c r="T37" s="49">
        <f t="shared" si="4"/>
        <v>20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7.8247261345852897E-4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>
        <v>1</v>
      </c>
      <c r="H40" s="73">
        <v>1</v>
      </c>
      <c r="I40" s="22">
        <f t="shared" si="9"/>
        <v>-1</v>
      </c>
      <c r="J40" s="36">
        <f t="shared" si="9"/>
        <v>-1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116</v>
      </c>
      <c r="F41" s="72">
        <v>122</v>
      </c>
      <c r="G41" s="93">
        <v>115</v>
      </c>
      <c r="H41" s="72">
        <v>121</v>
      </c>
      <c r="I41" s="22">
        <f t="shared" si="9"/>
        <v>1</v>
      </c>
      <c r="J41" s="36">
        <f t="shared" si="9"/>
        <v>1</v>
      </c>
      <c r="K41" s="93">
        <v>110</v>
      </c>
      <c r="L41" s="72">
        <v>116</v>
      </c>
      <c r="M41" s="22">
        <f t="shared" si="8"/>
        <v>6</v>
      </c>
      <c r="N41" s="34">
        <f t="shared" si="8"/>
        <v>6</v>
      </c>
      <c r="O41" s="69">
        <f t="shared" si="6"/>
        <v>5.1724137931034482E-2</v>
      </c>
      <c r="P41" s="35">
        <f t="shared" si="3"/>
        <v>9.5461658841940536E-2</v>
      </c>
      <c r="Q41" s="10"/>
      <c r="R41">
        <v>1</v>
      </c>
      <c r="S41" s="94">
        <f t="shared" si="5"/>
        <v>1</v>
      </c>
      <c r="T41" s="49">
        <f t="shared" si="4"/>
        <v>122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7.8247261345852897E-4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7.8247261345852897E-4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-1</v>
      </c>
      <c r="N49" s="34">
        <f t="shared" si="8"/>
        <v>-1</v>
      </c>
      <c r="O49" s="69">
        <f t="shared" si="6"/>
        <v>-1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4</v>
      </c>
      <c r="F53" s="72">
        <v>4</v>
      </c>
      <c r="G53" s="21">
        <v>4</v>
      </c>
      <c r="H53" s="72">
        <v>9</v>
      </c>
      <c r="I53" s="42">
        <f t="shared" si="9"/>
        <v>0</v>
      </c>
      <c r="J53" s="40">
        <f t="shared" si="9"/>
        <v>-5</v>
      </c>
      <c r="K53" s="21">
        <v>6</v>
      </c>
      <c r="L53" s="72">
        <v>6</v>
      </c>
      <c r="M53" s="21">
        <f t="shared" si="8"/>
        <v>-2</v>
      </c>
      <c r="N53" s="34">
        <f t="shared" si="8"/>
        <v>-2</v>
      </c>
      <c r="O53" s="69">
        <f t="shared" si="6"/>
        <v>-0.33333333333333331</v>
      </c>
      <c r="P53" s="35">
        <f t="shared" si="3"/>
        <v>3.1298904538341159E-3</v>
      </c>
      <c r="Q53" s="10"/>
      <c r="R53">
        <v>0</v>
      </c>
      <c r="S53" s="13">
        <f t="shared" si="5"/>
        <v>0</v>
      </c>
      <c r="T53" s="49">
        <f t="shared" si="4"/>
        <v>4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1053</v>
      </c>
      <c r="F54" s="75">
        <f>SUM(F5:F53)</f>
        <v>1278</v>
      </c>
      <c r="G54" s="43">
        <f>SUM(G5:G53)</f>
        <v>1055</v>
      </c>
      <c r="H54" s="75">
        <f>SUM(H5:H53)</f>
        <v>1274</v>
      </c>
      <c r="I54" s="44">
        <f t="shared" si="9"/>
        <v>-2</v>
      </c>
      <c r="J54" s="141">
        <f t="shared" si="9"/>
        <v>4</v>
      </c>
      <c r="K54" s="43">
        <f>SUM(K5:K53)</f>
        <v>1025</v>
      </c>
      <c r="L54" s="75">
        <f>SUM(L5:L53)</f>
        <v>1239</v>
      </c>
      <c r="M54" s="44">
        <f t="shared" si="8"/>
        <v>28</v>
      </c>
      <c r="N54" s="45">
        <f t="shared" si="8"/>
        <v>39</v>
      </c>
      <c r="O54" s="71">
        <f t="shared" si="6"/>
        <v>3.1476997578692496E-2</v>
      </c>
      <c r="P54" s="46">
        <f t="shared" si="3"/>
        <v>1</v>
      </c>
      <c r="Q54" s="14"/>
      <c r="R54" s="15">
        <f>SUM(R5:R53)</f>
        <v>33</v>
      </c>
      <c r="T54" s="88">
        <f t="shared" si="4"/>
        <v>1278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topLeftCell="A37"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106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44136</v>
      </c>
      <c r="F3" s="257"/>
      <c r="G3" s="256">
        <v>44105</v>
      </c>
      <c r="H3" s="257"/>
      <c r="I3" s="250" t="s">
        <v>3</v>
      </c>
      <c r="J3" s="251"/>
      <c r="K3" s="256">
        <v>43770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1.5698587127158557E-3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1033</v>
      </c>
      <c r="X5" s="83">
        <v>6</v>
      </c>
      <c r="Y5" s="83">
        <f>SUM(T7+T14+T15+T30+T32+T33+T36+T42+T44+T45+T47+T50+T51)</f>
        <v>11</v>
      </c>
      <c r="Z5" s="82">
        <v>2</v>
      </c>
      <c r="AA5" s="82">
        <v>2</v>
      </c>
      <c r="AB5" s="83">
        <v>3</v>
      </c>
      <c r="AC5" s="83">
        <f>SUM(T10+T20+T37+T43)</f>
        <v>15</v>
      </c>
      <c r="AD5" s="82">
        <v>6</v>
      </c>
      <c r="AE5" s="84">
        <f>SUM(T5+T8+T27+T28+T38+T39+T46)</f>
        <v>202</v>
      </c>
      <c r="AF5" s="83">
        <v>2</v>
      </c>
      <c r="AG5" s="83">
        <f>$T6+$T24</f>
        <v>4</v>
      </c>
      <c r="AH5" s="57">
        <f>V5+X5+Z5+AB5+AD5+AF5</f>
        <v>33</v>
      </c>
      <c r="AI5" s="58">
        <f>W5+Y5+AA5+AC5+AE5+AG5+T53</f>
        <v>1276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3</v>
      </c>
      <c r="F6" s="74">
        <v>3</v>
      </c>
      <c r="G6" s="126">
        <v>2</v>
      </c>
      <c r="H6" s="74">
        <v>2</v>
      </c>
      <c r="I6" s="21">
        <f t="shared" si="0"/>
        <v>1</v>
      </c>
      <c r="J6" s="30">
        <f t="shared" si="0"/>
        <v>1</v>
      </c>
      <c r="K6" s="126">
        <v>2</v>
      </c>
      <c r="L6" s="74">
        <v>2</v>
      </c>
      <c r="M6" s="21">
        <f t="shared" si="1"/>
        <v>1</v>
      </c>
      <c r="N6" s="31">
        <f t="shared" si="1"/>
        <v>1</v>
      </c>
      <c r="O6" s="68">
        <f t="shared" si="2"/>
        <v>0.5</v>
      </c>
      <c r="P6" s="32">
        <f t="shared" si="3"/>
        <v>2.3547880690737832E-3</v>
      </c>
      <c r="Q6" s="10"/>
      <c r="R6">
        <v>1</v>
      </c>
      <c r="S6" s="101">
        <f>D6</f>
        <v>6</v>
      </c>
      <c r="T6" s="49">
        <f t="shared" si="4"/>
        <v>3</v>
      </c>
      <c r="U6" s="12" t="s">
        <v>19</v>
      </c>
      <c r="V6" s="59">
        <f>V5/AH5</f>
        <v>0.42424242424242425</v>
      </c>
      <c r="W6" s="59">
        <f>W5/AI5</f>
        <v>0.80956112852664575</v>
      </c>
      <c r="X6" s="60">
        <f>X5/AH5</f>
        <v>0.18181818181818182</v>
      </c>
      <c r="Y6" s="60">
        <f>Y5/AI5</f>
        <v>8.6206896551724137E-3</v>
      </c>
      <c r="Z6" s="59">
        <f>Z5/AH5</f>
        <v>6.0606060606060608E-2</v>
      </c>
      <c r="AA6" s="59">
        <f>AA5/AI5</f>
        <v>1.567398119122257E-3</v>
      </c>
      <c r="AB6" s="60">
        <f>AB5/AH5</f>
        <v>9.0909090909090912E-2</v>
      </c>
      <c r="AC6" s="60">
        <f>AC5/AI5</f>
        <v>1.1755485893416929E-2</v>
      </c>
      <c r="AD6" s="59">
        <f>AD5/AH5</f>
        <v>0.18181818181818182</v>
      </c>
      <c r="AE6" s="59">
        <f>AE5/AI5</f>
        <v>0.15830721003134796</v>
      </c>
      <c r="AF6" s="60">
        <f>AF5/AH5</f>
        <v>6.0606060606060608E-2</v>
      </c>
      <c r="AG6" s="60">
        <f>AG5/AI5</f>
        <v>3.134796238244514E-3</v>
      </c>
      <c r="AH6" s="61">
        <f>V6+X6+Z6+AB6+AD6+AF6</f>
        <v>1</v>
      </c>
      <c r="AI6" s="62">
        <f>W6+Y6+AA6+AC6+AE6+AG6+0.001</f>
        <v>0.99394670846394972</v>
      </c>
      <c r="AJ6" s="63">
        <f>AJ5/AI5</f>
        <v>0.39890282131661442</v>
      </c>
      <c r="AK6" s="64">
        <f>AK5/AI5</f>
        <v>0.4843260188087774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3</v>
      </c>
      <c r="L7" s="73">
        <v>3</v>
      </c>
      <c r="M7" s="22">
        <f t="shared" si="1"/>
        <v>-1</v>
      </c>
      <c r="N7" s="34">
        <f t="shared" si="1"/>
        <v>-1</v>
      </c>
      <c r="O7" s="69">
        <f t="shared" si="2"/>
        <v>-0.33333333333333331</v>
      </c>
      <c r="P7" s="35">
        <f t="shared" si="3"/>
        <v>1.5698587127158557E-3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109</v>
      </c>
      <c r="F8" s="73">
        <v>198</v>
      </c>
      <c r="G8" s="93">
        <v>112</v>
      </c>
      <c r="H8" s="73">
        <v>203</v>
      </c>
      <c r="I8" s="22">
        <f t="shared" si="0"/>
        <v>-3</v>
      </c>
      <c r="J8" s="33">
        <f t="shared" si="0"/>
        <v>-5</v>
      </c>
      <c r="K8" s="93">
        <v>114</v>
      </c>
      <c r="L8" s="73">
        <v>208</v>
      </c>
      <c r="M8" s="22">
        <f t="shared" si="1"/>
        <v>-5</v>
      </c>
      <c r="N8" s="34">
        <f t="shared" si="1"/>
        <v>-10</v>
      </c>
      <c r="O8" s="69">
        <f t="shared" si="2"/>
        <v>-4.807692307692308E-2</v>
      </c>
      <c r="P8" s="35">
        <f t="shared" si="3"/>
        <v>0.15541601255886969</v>
      </c>
      <c r="Q8" s="10"/>
      <c r="R8">
        <v>1</v>
      </c>
      <c r="S8" s="143">
        <f>D8</f>
        <v>5</v>
      </c>
      <c r="T8" s="49">
        <f t="shared" si="4"/>
        <v>198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11</v>
      </c>
      <c r="F9" s="73">
        <v>20</v>
      </c>
      <c r="G9" s="93">
        <v>10</v>
      </c>
      <c r="H9" s="73">
        <v>19</v>
      </c>
      <c r="I9" s="22">
        <f t="shared" si="0"/>
        <v>1</v>
      </c>
      <c r="J9" s="33">
        <f t="shared" si="0"/>
        <v>1</v>
      </c>
      <c r="K9" s="93">
        <v>7</v>
      </c>
      <c r="L9" s="73">
        <v>16</v>
      </c>
      <c r="M9" s="22">
        <f t="shared" si="1"/>
        <v>4</v>
      </c>
      <c r="N9" s="34">
        <f t="shared" si="1"/>
        <v>4</v>
      </c>
      <c r="O9" s="69">
        <f t="shared" si="2"/>
        <v>0.25</v>
      </c>
      <c r="P9" s="35">
        <f t="shared" si="3"/>
        <v>1.5698587127158554E-2</v>
      </c>
      <c r="Q9" s="10"/>
      <c r="R9">
        <v>1</v>
      </c>
      <c r="S9" s="94">
        <f t="shared" ref="S9:S53" si="5">D9</f>
        <v>1</v>
      </c>
      <c r="T9" s="49">
        <f t="shared" si="4"/>
        <v>20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2</v>
      </c>
      <c r="L10" s="73">
        <v>2</v>
      </c>
      <c r="M10" s="22">
        <f t="shared" si="1"/>
        <v>-1</v>
      </c>
      <c r="N10" s="34">
        <f t="shared" si="1"/>
        <v>-1</v>
      </c>
      <c r="O10" s="69">
        <f t="shared" si="2"/>
        <v>-0.5</v>
      </c>
      <c r="P10" s="35">
        <f t="shared" si="3"/>
        <v>7.8492935635792783E-4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1.5698587127158557E-3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180</v>
      </c>
      <c r="F12" s="73">
        <v>226</v>
      </c>
      <c r="G12" s="93">
        <v>180</v>
      </c>
      <c r="H12" s="73">
        <v>227</v>
      </c>
      <c r="I12" s="22">
        <f t="shared" si="0"/>
        <v>0</v>
      </c>
      <c r="J12" s="33">
        <f t="shared" si="0"/>
        <v>-1</v>
      </c>
      <c r="K12" s="93">
        <v>170</v>
      </c>
      <c r="L12" s="73">
        <v>212</v>
      </c>
      <c r="M12" s="22">
        <f t="shared" si="1"/>
        <v>10</v>
      </c>
      <c r="N12" s="34">
        <f t="shared" si="1"/>
        <v>14</v>
      </c>
      <c r="O12" s="69">
        <f t="shared" si="2"/>
        <v>6.6037735849056603E-2</v>
      </c>
      <c r="P12" s="35">
        <f t="shared" si="3"/>
        <v>0.17739403453689168</v>
      </c>
      <c r="Q12" s="10"/>
      <c r="R12">
        <v>1</v>
      </c>
      <c r="S12" s="94">
        <f t="shared" si="5"/>
        <v>1</v>
      </c>
      <c r="T12" s="49">
        <f t="shared" si="4"/>
        <v>226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143</v>
      </c>
      <c r="F13" s="73">
        <v>144</v>
      </c>
      <c r="G13" s="93">
        <v>138</v>
      </c>
      <c r="H13" s="73">
        <v>138</v>
      </c>
      <c r="I13" s="22">
        <f t="shared" si="0"/>
        <v>5</v>
      </c>
      <c r="J13" s="33">
        <f t="shared" si="0"/>
        <v>6</v>
      </c>
      <c r="K13" s="93">
        <v>130</v>
      </c>
      <c r="L13" s="73">
        <v>130</v>
      </c>
      <c r="M13" s="22">
        <f t="shared" si="1"/>
        <v>13</v>
      </c>
      <c r="N13" s="34">
        <f t="shared" si="1"/>
        <v>14</v>
      </c>
      <c r="O13" s="69">
        <f>IF(ISERROR(N13/L13),0,N13/L13)</f>
        <v>0.1076923076923077</v>
      </c>
      <c r="P13" s="35">
        <f t="shared" si="3"/>
        <v>0.11302982731554161</v>
      </c>
      <c r="Q13" s="10"/>
      <c r="R13">
        <v>1</v>
      </c>
      <c r="S13" s="94">
        <f t="shared" si="5"/>
        <v>1</v>
      </c>
      <c r="T13" s="49">
        <f t="shared" si="4"/>
        <v>144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7.8492935635792783E-4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7.8492935635792783E-4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4</v>
      </c>
      <c r="F17" s="73">
        <v>4</v>
      </c>
      <c r="G17" s="93">
        <v>4</v>
      </c>
      <c r="H17" s="73">
        <v>4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-1</v>
      </c>
      <c r="N17" s="34">
        <f t="shared" si="1"/>
        <v>-1</v>
      </c>
      <c r="O17" s="69">
        <f t="shared" si="6"/>
        <v>-0.2</v>
      </c>
      <c r="P17" s="35">
        <f t="shared" si="3"/>
        <v>3.1397174254317113E-3</v>
      </c>
      <c r="Q17" s="10"/>
      <c r="R17">
        <v>1</v>
      </c>
      <c r="S17" s="94">
        <f t="shared" si="5"/>
        <v>1</v>
      </c>
      <c r="T17" s="49">
        <f t="shared" si="4"/>
        <v>4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40</v>
      </c>
      <c r="F18" s="73">
        <v>40</v>
      </c>
      <c r="G18" s="93">
        <v>42</v>
      </c>
      <c r="H18" s="73">
        <v>42</v>
      </c>
      <c r="I18" s="22">
        <f t="shared" si="0"/>
        <v>-2</v>
      </c>
      <c r="J18" s="33">
        <f t="shared" si="0"/>
        <v>-2</v>
      </c>
      <c r="K18" s="93">
        <v>44</v>
      </c>
      <c r="L18" s="73">
        <v>44</v>
      </c>
      <c r="M18" s="22">
        <f t="shared" si="1"/>
        <v>-4</v>
      </c>
      <c r="N18" s="34">
        <f t="shared" si="1"/>
        <v>-4</v>
      </c>
      <c r="O18" s="69">
        <f t="shared" si="6"/>
        <v>-9.0909090909090912E-2</v>
      </c>
      <c r="P18" s="35">
        <f t="shared" si="3"/>
        <v>3.1397174254317109E-2</v>
      </c>
      <c r="Q18" s="10"/>
      <c r="R18">
        <v>1</v>
      </c>
      <c r="S18" s="94">
        <f t="shared" si="5"/>
        <v>1</v>
      </c>
      <c r="T18" s="49">
        <f t="shared" si="4"/>
        <v>40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7.8492935635792783E-4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7.8492935635792783E-4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120</v>
      </c>
      <c r="F21" s="73">
        <v>129</v>
      </c>
      <c r="G21" s="93">
        <v>120</v>
      </c>
      <c r="H21" s="73">
        <v>129</v>
      </c>
      <c r="I21" s="22">
        <f t="shared" si="0"/>
        <v>0</v>
      </c>
      <c r="J21" s="33">
        <f t="shared" si="0"/>
        <v>0</v>
      </c>
      <c r="K21" s="93">
        <v>127</v>
      </c>
      <c r="L21" s="73">
        <v>138</v>
      </c>
      <c r="M21" s="22">
        <f t="shared" ref="M21:N33" si="7">E21-K21</f>
        <v>-7</v>
      </c>
      <c r="N21" s="34">
        <f t="shared" si="7"/>
        <v>-9</v>
      </c>
      <c r="O21" s="69">
        <f t="shared" si="6"/>
        <v>-6.5217391304347824E-2</v>
      </c>
      <c r="P21" s="35">
        <f t="shared" si="3"/>
        <v>0.10125588697017268</v>
      </c>
      <c r="Q21" s="10"/>
      <c r="R21">
        <v>1</v>
      </c>
      <c r="S21" s="94">
        <f t="shared" si="5"/>
        <v>1</v>
      </c>
      <c r="T21" s="49">
        <f t="shared" si="4"/>
        <v>129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7</v>
      </c>
      <c r="L22" s="73">
        <v>7</v>
      </c>
      <c r="M22" s="22">
        <f t="shared" si="7"/>
        <v>-1</v>
      </c>
      <c r="N22" s="34">
        <f t="shared" si="7"/>
        <v>-1</v>
      </c>
      <c r="O22" s="69">
        <f t="shared" si="6"/>
        <v>-0.14285714285714285</v>
      </c>
      <c r="P22" s="35">
        <f t="shared" si="3"/>
        <v>4.7095761381475663E-3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1</v>
      </c>
      <c r="F23" s="73">
        <v>4</v>
      </c>
      <c r="G23" s="93">
        <v>1</v>
      </c>
      <c r="H23" s="73">
        <v>4</v>
      </c>
      <c r="I23" s="37">
        <f t="shared" si="0"/>
        <v>0</v>
      </c>
      <c r="J23" s="33">
        <f t="shared" si="0"/>
        <v>0</v>
      </c>
      <c r="K23" s="93">
        <v>4</v>
      </c>
      <c r="L23" s="73">
        <v>8</v>
      </c>
      <c r="M23" s="37">
        <f t="shared" si="7"/>
        <v>-3</v>
      </c>
      <c r="N23" s="38">
        <f t="shared" si="7"/>
        <v>-4</v>
      </c>
      <c r="O23" s="70">
        <f t="shared" si="6"/>
        <v>-0.5</v>
      </c>
      <c r="P23" s="39">
        <f t="shared" si="3"/>
        <v>3.1397174254317113E-3</v>
      </c>
      <c r="Q23" s="10"/>
      <c r="R23">
        <v>1</v>
      </c>
      <c r="S23" s="94">
        <f t="shared" si="5"/>
        <v>1</v>
      </c>
      <c r="T23" s="49">
        <f t="shared" si="4"/>
        <v>4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1</v>
      </c>
      <c r="N24" s="38">
        <f t="shared" si="7"/>
        <v>1</v>
      </c>
      <c r="O24" s="70">
        <f t="shared" si="6"/>
        <v>0</v>
      </c>
      <c r="P24" s="39">
        <f t="shared" si="3"/>
        <v>7.8492935635792783E-4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13</v>
      </c>
      <c r="F26" s="73">
        <v>20</v>
      </c>
      <c r="G26" s="93">
        <v>14</v>
      </c>
      <c r="H26" s="73">
        <v>21</v>
      </c>
      <c r="I26" s="22">
        <f t="shared" si="0"/>
        <v>-1</v>
      </c>
      <c r="J26" s="33">
        <f t="shared" si="0"/>
        <v>-1</v>
      </c>
      <c r="K26" s="93">
        <v>12</v>
      </c>
      <c r="L26" s="73">
        <v>17</v>
      </c>
      <c r="M26" s="22">
        <f t="shared" si="7"/>
        <v>1</v>
      </c>
      <c r="N26" s="34">
        <f t="shared" si="7"/>
        <v>3</v>
      </c>
      <c r="O26" s="69">
        <f t="shared" si="6"/>
        <v>0.17647058823529413</v>
      </c>
      <c r="P26" s="35">
        <f t="shared" si="3"/>
        <v>1.5698587127158554E-2</v>
      </c>
      <c r="Q26" s="10"/>
      <c r="R26">
        <v>1</v>
      </c>
      <c r="S26" s="94">
        <f t="shared" si="5"/>
        <v>1</v>
      </c>
      <c r="T26" s="49">
        <f t="shared" si="4"/>
        <v>20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/>
      <c r="G27" s="93"/>
      <c r="H27" s="73"/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-1</v>
      </c>
      <c r="N27" s="34">
        <f t="shared" si="7"/>
        <v>-5</v>
      </c>
      <c r="O27" s="69">
        <f t="shared" si="6"/>
        <v>-1</v>
      </c>
      <c r="P27" s="35">
        <f t="shared" si="3"/>
        <v>0</v>
      </c>
      <c r="Q27" s="10"/>
      <c r="R27">
        <v>1</v>
      </c>
      <c r="S27" s="97">
        <f t="shared" si="5"/>
        <v>5</v>
      </c>
      <c r="T27" s="49">
        <f t="shared" si="4"/>
        <v>0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1</v>
      </c>
      <c r="H28" s="73">
        <v>1</v>
      </c>
      <c r="I28" s="22">
        <f t="shared" si="0"/>
        <v>0</v>
      </c>
      <c r="J28" s="33">
        <f t="shared" si="0"/>
        <v>0</v>
      </c>
      <c r="K28" s="93">
        <v>3</v>
      </c>
      <c r="L28" s="73">
        <v>3</v>
      </c>
      <c r="M28" s="22">
        <f t="shared" si="7"/>
        <v>-2</v>
      </c>
      <c r="N28" s="34">
        <f t="shared" si="7"/>
        <v>-2</v>
      </c>
      <c r="O28" s="69">
        <f t="shared" si="6"/>
        <v>-0.66666666666666663</v>
      </c>
      <c r="P28" s="35">
        <f t="shared" si="3"/>
        <v>7.8492935635792783E-4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250</v>
      </c>
      <c r="F29" s="73">
        <v>292</v>
      </c>
      <c r="G29" s="93">
        <v>250</v>
      </c>
      <c r="H29" s="73">
        <v>292</v>
      </c>
      <c r="I29" s="22">
        <f t="shared" si="0"/>
        <v>0</v>
      </c>
      <c r="J29" s="33">
        <f t="shared" si="0"/>
        <v>0</v>
      </c>
      <c r="K29" s="93">
        <v>249</v>
      </c>
      <c r="L29" s="73">
        <v>289</v>
      </c>
      <c r="M29" s="22">
        <f t="shared" si="7"/>
        <v>1</v>
      </c>
      <c r="N29" s="34">
        <f t="shared" si="7"/>
        <v>3</v>
      </c>
      <c r="O29" s="69">
        <f t="shared" si="6"/>
        <v>1.0380622837370242E-2</v>
      </c>
      <c r="P29" s="35">
        <f t="shared" si="3"/>
        <v>0.22919937205651492</v>
      </c>
      <c r="Q29" s="10"/>
      <c r="R29">
        <v>1</v>
      </c>
      <c r="S29" s="94">
        <f t="shared" si="5"/>
        <v>1</v>
      </c>
      <c r="T29" s="49">
        <f t="shared" si="4"/>
        <v>292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>
        <v>1</v>
      </c>
      <c r="L32" s="73">
        <v>1</v>
      </c>
      <c r="M32" s="22">
        <f t="shared" si="7"/>
        <v>-1</v>
      </c>
      <c r="N32" s="34">
        <f t="shared" si="7"/>
        <v>-1</v>
      </c>
      <c r="O32" s="69">
        <f t="shared" si="6"/>
        <v>-1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7.8492935635792783E-4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23</v>
      </c>
      <c r="F35" s="73">
        <v>23</v>
      </c>
      <c r="G35" s="93">
        <v>21</v>
      </c>
      <c r="H35" s="73">
        <v>21</v>
      </c>
      <c r="I35" s="22">
        <f t="shared" si="0"/>
        <v>2</v>
      </c>
      <c r="J35" s="33">
        <f t="shared" si="0"/>
        <v>2</v>
      </c>
      <c r="K35" s="93">
        <v>19</v>
      </c>
      <c r="L35" s="73">
        <v>19</v>
      </c>
      <c r="M35" s="22">
        <f t="shared" ref="M35:N54" si="8">E35-K35</f>
        <v>4</v>
      </c>
      <c r="N35" s="34">
        <f t="shared" si="8"/>
        <v>4</v>
      </c>
      <c r="O35" s="69">
        <f t="shared" si="6"/>
        <v>0.21052631578947367</v>
      </c>
      <c r="P35" s="35">
        <f t="shared" si="3"/>
        <v>1.8053375196232339E-2</v>
      </c>
      <c r="Q35" s="10"/>
      <c r="R35">
        <v>1</v>
      </c>
      <c r="S35" s="94">
        <f t="shared" si="5"/>
        <v>1</v>
      </c>
      <c r="T35" s="49">
        <f t="shared" si="4"/>
        <v>23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4</v>
      </c>
      <c r="H36" s="73">
        <v>4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1</v>
      </c>
      <c r="N36" s="34">
        <f t="shared" si="8"/>
        <v>1</v>
      </c>
      <c r="O36" s="69">
        <f t="shared" si="6"/>
        <v>0.33333333333333331</v>
      </c>
      <c r="P36" s="35">
        <f t="shared" si="3"/>
        <v>3.1397174254317113E-3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13</v>
      </c>
      <c r="F37" s="73">
        <v>13</v>
      </c>
      <c r="G37" s="93">
        <v>13</v>
      </c>
      <c r="H37" s="73">
        <v>13</v>
      </c>
      <c r="I37" s="22">
        <f t="shared" ref="I37:J54" si="9">E37-G37</f>
        <v>0</v>
      </c>
      <c r="J37" s="36">
        <f t="shared" si="9"/>
        <v>0</v>
      </c>
      <c r="K37" s="93">
        <v>11</v>
      </c>
      <c r="L37" s="73">
        <v>12</v>
      </c>
      <c r="M37" s="22">
        <f t="shared" si="8"/>
        <v>2</v>
      </c>
      <c r="N37" s="34">
        <f t="shared" si="8"/>
        <v>1</v>
      </c>
      <c r="O37" s="69">
        <f t="shared" si="6"/>
        <v>8.3333333333333329E-2</v>
      </c>
      <c r="P37" s="35">
        <f t="shared" si="3"/>
        <v>1.020408163265306E-2</v>
      </c>
      <c r="Q37" s="10"/>
      <c r="R37" s="98">
        <v>1</v>
      </c>
      <c r="S37" s="96">
        <f t="shared" si="5"/>
        <v>4</v>
      </c>
      <c r="T37" s="49">
        <f t="shared" si="4"/>
        <v>13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/>
      <c r="H38" s="73"/>
      <c r="I38" s="22">
        <f t="shared" si="9"/>
        <v>1</v>
      </c>
      <c r="J38" s="36">
        <f t="shared" si="9"/>
        <v>1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7.8492935635792783E-4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>
        <v>1</v>
      </c>
      <c r="F40" s="73">
        <v>1</v>
      </c>
      <c r="G40" s="22">
        <v>1</v>
      </c>
      <c r="H40" s="73">
        <v>1</v>
      </c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1</v>
      </c>
      <c r="N40" s="34">
        <f t="shared" si="8"/>
        <v>1</v>
      </c>
      <c r="O40" s="69">
        <f t="shared" si="6"/>
        <v>0</v>
      </c>
      <c r="P40" s="35">
        <f t="shared" si="3"/>
        <v>7.8492935635792783E-4</v>
      </c>
      <c r="Q40" s="10"/>
      <c r="R40">
        <v>0</v>
      </c>
      <c r="S40" s="100">
        <f t="shared" si="5"/>
        <v>1</v>
      </c>
      <c r="T40" s="49">
        <f t="shared" si="4"/>
        <v>1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115</v>
      </c>
      <c r="F41" s="72">
        <v>121</v>
      </c>
      <c r="G41" s="93">
        <v>120</v>
      </c>
      <c r="H41" s="72">
        <v>126</v>
      </c>
      <c r="I41" s="22">
        <f t="shared" si="9"/>
        <v>-5</v>
      </c>
      <c r="J41" s="36">
        <f t="shared" si="9"/>
        <v>-5</v>
      </c>
      <c r="K41" s="93">
        <v>110</v>
      </c>
      <c r="L41" s="72">
        <v>116</v>
      </c>
      <c r="M41" s="22">
        <f t="shared" si="8"/>
        <v>5</v>
      </c>
      <c r="N41" s="34">
        <f t="shared" si="8"/>
        <v>5</v>
      </c>
      <c r="O41" s="69">
        <f t="shared" si="6"/>
        <v>4.3103448275862072E-2</v>
      </c>
      <c r="P41" s="35">
        <f t="shared" si="3"/>
        <v>9.497645211930926E-2</v>
      </c>
      <c r="Q41" s="10"/>
      <c r="R41">
        <v>1</v>
      </c>
      <c r="S41" s="94">
        <f t="shared" si="5"/>
        <v>1</v>
      </c>
      <c r="T41" s="49">
        <f t="shared" si="4"/>
        <v>121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7.8492935635792783E-4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7.8492935635792783E-4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-1</v>
      </c>
      <c r="N49" s="34">
        <f t="shared" si="8"/>
        <v>-1</v>
      </c>
      <c r="O49" s="69">
        <f t="shared" si="6"/>
        <v>-1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4</v>
      </c>
      <c r="F53" s="72">
        <v>9</v>
      </c>
      <c r="G53" s="21">
        <v>5</v>
      </c>
      <c r="H53" s="72">
        <v>9</v>
      </c>
      <c r="I53" s="42">
        <f t="shared" si="9"/>
        <v>-1</v>
      </c>
      <c r="J53" s="40">
        <f t="shared" si="9"/>
        <v>0</v>
      </c>
      <c r="K53" s="21">
        <v>6</v>
      </c>
      <c r="L53" s="72">
        <v>6</v>
      </c>
      <c r="M53" s="21">
        <f t="shared" si="8"/>
        <v>-2</v>
      </c>
      <c r="N53" s="34">
        <f t="shared" si="8"/>
        <v>3</v>
      </c>
      <c r="O53" s="69">
        <f t="shared" si="6"/>
        <v>0.5</v>
      </c>
      <c r="P53" s="35">
        <f t="shared" si="3"/>
        <v>7.0643642072213504E-3</v>
      </c>
      <c r="Q53" s="10"/>
      <c r="R53">
        <v>0</v>
      </c>
      <c r="S53" s="13">
        <f t="shared" si="5"/>
        <v>0</v>
      </c>
      <c r="T53" s="49">
        <f t="shared" si="4"/>
        <v>9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1055</v>
      </c>
      <c r="F54" s="75">
        <f>SUM(F5:F53)</f>
        <v>1274</v>
      </c>
      <c r="G54" s="43">
        <f>SUM(G5:G53)</f>
        <v>1057</v>
      </c>
      <c r="H54" s="75">
        <f>SUM(H5:H53)</f>
        <v>1277</v>
      </c>
      <c r="I54" s="44">
        <f t="shared" si="9"/>
        <v>-2</v>
      </c>
      <c r="J54" s="141">
        <f t="shared" si="9"/>
        <v>-3</v>
      </c>
      <c r="K54" s="43">
        <f>SUM(K5:K53)</f>
        <v>1039</v>
      </c>
      <c r="L54" s="75">
        <f>SUM(L5:L53)</f>
        <v>1257</v>
      </c>
      <c r="M54" s="44">
        <f t="shared" si="8"/>
        <v>16</v>
      </c>
      <c r="N54" s="45">
        <f t="shared" si="8"/>
        <v>17</v>
      </c>
      <c r="O54" s="71">
        <f t="shared" si="6"/>
        <v>1.3524264120922832E-2</v>
      </c>
      <c r="P54" s="46">
        <f t="shared" si="3"/>
        <v>1</v>
      </c>
      <c r="Q54" s="14"/>
      <c r="R54" s="15">
        <f>SUM(R5:R53)</f>
        <v>33</v>
      </c>
      <c r="T54" s="88">
        <f t="shared" si="4"/>
        <v>1274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105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44105</v>
      </c>
      <c r="F3" s="257"/>
      <c r="G3" s="256">
        <v>44075</v>
      </c>
      <c r="H3" s="257"/>
      <c r="I3" s="250" t="s">
        <v>3</v>
      </c>
      <c r="J3" s="251"/>
      <c r="K3" s="256">
        <v>43739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1.5661707126076742E-3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1033</v>
      </c>
      <c r="X5" s="83">
        <v>6</v>
      </c>
      <c r="Y5" s="83">
        <f>SUM(T7+T14+T15+T30+T32+T33+T36+T42+T44+T45+T47+T50+T51)</f>
        <v>11</v>
      </c>
      <c r="Z5" s="82">
        <v>2</v>
      </c>
      <c r="AA5" s="82">
        <v>2</v>
      </c>
      <c r="AB5" s="83">
        <v>3</v>
      </c>
      <c r="AC5" s="83">
        <f>SUM(T10+T20+T37+T43)</f>
        <v>15</v>
      </c>
      <c r="AD5" s="82">
        <v>6</v>
      </c>
      <c r="AE5" s="84">
        <f>SUM(T5+T8+T27+T28+T38+T39+T46)</f>
        <v>206</v>
      </c>
      <c r="AF5" s="83">
        <v>2</v>
      </c>
      <c r="AG5" s="83">
        <f>$T6+$T24</f>
        <v>3</v>
      </c>
      <c r="AH5" s="57">
        <f>V5+X5+Z5+AB5+AD5+AF5</f>
        <v>33</v>
      </c>
      <c r="AI5" s="58">
        <f>W5+Y5+AA5+AC5+AE5+AG5+T53</f>
        <v>1279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1.5661707126076742E-3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0.8076622361219703</v>
      </c>
      <c r="X6" s="60">
        <f>X5/AH5</f>
        <v>0.18181818181818182</v>
      </c>
      <c r="Y6" s="60">
        <f>Y5/AI5</f>
        <v>8.6004691164972627E-3</v>
      </c>
      <c r="Z6" s="59">
        <f>Z5/AH5</f>
        <v>6.0606060606060608E-2</v>
      </c>
      <c r="AA6" s="59">
        <f>AA5/AI5</f>
        <v>1.563721657544957E-3</v>
      </c>
      <c r="AB6" s="60">
        <f>AB5/AH5</f>
        <v>9.0909090909090912E-2</v>
      </c>
      <c r="AC6" s="60">
        <f>AC5/AI5</f>
        <v>1.1727912431587178E-2</v>
      </c>
      <c r="AD6" s="59">
        <f>AD5/AH5</f>
        <v>0.18181818181818182</v>
      </c>
      <c r="AE6" s="59">
        <f>AE5/AI5</f>
        <v>0.16106333072713058</v>
      </c>
      <c r="AF6" s="60">
        <f>AF5/AH5</f>
        <v>6.0606060606060608E-2</v>
      </c>
      <c r="AG6" s="60">
        <f>AG5/AI5</f>
        <v>2.3455824863174357E-3</v>
      </c>
      <c r="AH6" s="61">
        <f>V6+X6+Z6+AB6+AD6+AF6</f>
        <v>1</v>
      </c>
      <c r="AI6" s="62">
        <f>W6+Y6+AA6+AC6+AE6+AG6+0.001</f>
        <v>0.99396325254104767</v>
      </c>
      <c r="AJ6" s="63">
        <f>AJ5/AI5</f>
        <v>0.39796716184519154</v>
      </c>
      <c r="AK6" s="64">
        <f>AK5/AI5</f>
        <v>0.48318999218139169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3</v>
      </c>
      <c r="L7" s="73">
        <v>3</v>
      </c>
      <c r="M7" s="22">
        <f t="shared" si="1"/>
        <v>-1</v>
      </c>
      <c r="N7" s="34">
        <f t="shared" si="1"/>
        <v>-1</v>
      </c>
      <c r="O7" s="69">
        <f t="shared" si="2"/>
        <v>-0.33333333333333331</v>
      </c>
      <c r="P7" s="35">
        <f t="shared" si="3"/>
        <v>1.5661707126076742E-3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112</v>
      </c>
      <c r="F8" s="73">
        <v>203</v>
      </c>
      <c r="G8" s="93">
        <v>111</v>
      </c>
      <c r="H8" s="73">
        <v>201</v>
      </c>
      <c r="I8" s="22">
        <f t="shared" si="0"/>
        <v>1</v>
      </c>
      <c r="J8" s="33">
        <f t="shared" si="0"/>
        <v>2</v>
      </c>
      <c r="K8" s="93">
        <v>115</v>
      </c>
      <c r="L8" s="73">
        <v>208</v>
      </c>
      <c r="M8" s="22">
        <f t="shared" si="1"/>
        <v>-3</v>
      </c>
      <c r="N8" s="34">
        <f t="shared" si="1"/>
        <v>-5</v>
      </c>
      <c r="O8" s="69">
        <f t="shared" si="2"/>
        <v>-2.403846153846154E-2</v>
      </c>
      <c r="P8" s="35">
        <f t="shared" si="3"/>
        <v>0.15896632732967894</v>
      </c>
      <c r="Q8" s="10"/>
      <c r="R8">
        <v>1</v>
      </c>
      <c r="S8" s="143">
        <f>D8</f>
        <v>5</v>
      </c>
      <c r="T8" s="49">
        <f t="shared" si="4"/>
        <v>203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10</v>
      </c>
      <c r="F9" s="73">
        <v>19</v>
      </c>
      <c r="G9" s="93">
        <v>10</v>
      </c>
      <c r="H9" s="73">
        <v>19</v>
      </c>
      <c r="I9" s="22">
        <f t="shared" si="0"/>
        <v>0</v>
      </c>
      <c r="J9" s="33">
        <f t="shared" si="0"/>
        <v>0</v>
      </c>
      <c r="K9" s="93">
        <v>7</v>
      </c>
      <c r="L9" s="73">
        <v>16</v>
      </c>
      <c r="M9" s="22">
        <f t="shared" si="1"/>
        <v>3</v>
      </c>
      <c r="N9" s="34">
        <f t="shared" si="1"/>
        <v>3</v>
      </c>
      <c r="O9" s="69">
        <f t="shared" si="2"/>
        <v>0.1875</v>
      </c>
      <c r="P9" s="35">
        <f t="shared" si="3"/>
        <v>1.4878621769772905E-2</v>
      </c>
      <c r="Q9" s="10"/>
      <c r="R9">
        <v>1</v>
      </c>
      <c r="S9" s="94">
        <f t="shared" ref="S9:S53" si="5">D9</f>
        <v>1</v>
      </c>
      <c r="T9" s="49">
        <f t="shared" si="4"/>
        <v>19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2</v>
      </c>
      <c r="L10" s="73">
        <v>2</v>
      </c>
      <c r="M10" s="22">
        <f t="shared" si="1"/>
        <v>-1</v>
      </c>
      <c r="N10" s="34">
        <f t="shared" si="1"/>
        <v>-1</v>
      </c>
      <c r="O10" s="69">
        <f t="shared" si="2"/>
        <v>-0.5</v>
      </c>
      <c r="P10" s="35">
        <f t="shared" si="3"/>
        <v>7.8308535630383712E-4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1.5661707126076742E-3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180</v>
      </c>
      <c r="F12" s="73">
        <v>227</v>
      </c>
      <c r="G12" s="93">
        <v>179</v>
      </c>
      <c r="H12" s="73">
        <v>224</v>
      </c>
      <c r="I12" s="22">
        <f t="shared" si="0"/>
        <v>1</v>
      </c>
      <c r="J12" s="33">
        <f t="shared" si="0"/>
        <v>3</v>
      </c>
      <c r="K12" s="93">
        <v>175</v>
      </c>
      <c r="L12" s="73">
        <v>219</v>
      </c>
      <c r="M12" s="22">
        <f t="shared" si="1"/>
        <v>5</v>
      </c>
      <c r="N12" s="34">
        <f t="shared" si="1"/>
        <v>8</v>
      </c>
      <c r="O12" s="69">
        <f t="shared" si="2"/>
        <v>3.6529680365296802E-2</v>
      </c>
      <c r="P12" s="35">
        <f t="shared" si="3"/>
        <v>0.17776037588097102</v>
      </c>
      <c r="Q12" s="10"/>
      <c r="R12">
        <v>1</v>
      </c>
      <c r="S12" s="94">
        <f t="shared" si="5"/>
        <v>1</v>
      </c>
      <c r="T12" s="49">
        <f t="shared" si="4"/>
        <v>227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138</v>
      </c>
      <c r="F13" s="73">
        <v>138</v>
      </c>
      <c r="G13" s="93">
        <v>139</v>
      </c>
      <c r="H13" s="73">
        <v>139</v>
      </c>
      <c r="I13" s="22">
        <f t="shared" si="0"/>
        <v>-1</v>
      </c>
      <c r="J13" s="33">
        <f t="shared" si="0"/>
        <v>-1</v>
      </c>
      <c r="K13" s="93">
        <v>131</v>
      </c>
      <c r="L13" s="73">
        <v>131</v>
      </c>
      <c r="M13" s="22">
        <f t="shared" si="1"/>
        <v>7</v>
      </c>
      <c r="N13" s="34">
        <f t="shared" si="1"/>
        <v>7</v>
      </c>
      <c r="O13" s="69">
        <f>IF(ISERROR(N13/L13),0,N13/L13)</f>
        <v>5.3435114503816793E-2</v>
      </c>
      <c r="P13" s="35">
        <f t="shared" si="3"/>
        <v>0.10806577916992952</v>
      </c>
      <c r="Q13" s="10"/>
      <c r="R13">
        <v>1</v>
      </c>
      <c r="S13" s="94">
        <f t="shared" si="5"/>
        <v>1</v>
      </c>
      <c r="T13" s="49">
        <f t="shared" si="4"/>
        <v>138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7.8308535630383712E-4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7.8308535630383712E-4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4</v>
      </c>
      <c r="F17" s="73">
        <v>4</v>
      </c>
      <c r="G17" s="93">
        <v>4</v>
      </c>
      <c r="H17" s="73">
        <v>4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-1</v>
      </c>
      <c r="N17" s="34">
        <f t="shared" si="1"/>
        <v>-1</v>
      </c>
      <c r="O17" s="69">
        <f t="shared" si="6"/>
        <v>-0.2</v>
      </c>
      <c r="P17" s="35">
        <f t="shared" si="3"/>
        <v>3.1323414252153485E-3</v>
      </c>
      <c r="Q17" s="10"/>
      <c r="R17">
        <v>1</v>
      </c>
      <c r="S17" s="94">
        <f t="shared" si="5"/>
        <v>1</v>
      </c>
      <c r="T17" s="49">
        <f t="shared" si="4"/>
        <v>4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42</v>
      </c>
      <c r="F18" s="73">
        <v>42</v>
      </c>
      <c r="G18" s="93">
        <v>42</v>
      </c>
      <c r="H18" s="73">
        <v>42</v>
      </c>
      <c r="I18" s="22">
        <f t="shared" si="0"/>
        <v>0</v>
      </c>
      <c r="J18" s="33">
        <f t="shared" si="0"/>
        <v>0</v>
      </c>
      <c r="K18" s="93">
        <v>46</v>
      </c>
      <c r="L18" s="73">
        <v>46</v>
      </c>
      <c r="M18" s="22">
        <f t="shared" si="1"/>
        <v>-4</v>
      </c>
      <c r="N18" s="34">
        <f t="shared" si="1"/>
        <v>-4</v>
      </c>
      <c r="O18" s="69">
        <f t="shared" si="6"/>
        <v>-8.6956521739130432E-2</v>
      </c>
      <c r="P18" s="35">
        <f t="shared" si="3"/>
        <v>3.2889584964761159E-2</v>
      </c>
      <c r="Q18" s="10"/>
      <c r="R18">
        <v>1</v>
      </c>
      <c r="S18" s="94">
        <f t="shared" si="5"/>
        <v>1</v>
      </c>
      <c r="T18" s="49">
        <f t="shared" si="4"/>
        <v>42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7.8308535630383712E-4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7.8308535630383712E-4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120</v>
      </c>
      <c r="F21" s="73">
        <v>129</v>
      </c>
      <c r="G21" s="93">
        <v>121</v>
      </c>
      <c r="H21" s="73">
        <v>130</v>
      </c>
      <c r="I21" s="22">
        <f t="shared" si="0"/>
        <v>-1</v>
      </c>
      <c r="J21" s="33">
        <f t="shared" si="0"/>
        <v>-1</v>
      </c>
      <c r="K21" s="93">
        <v>127</v>
      </c>
      <c r="L21" s="73">
        <v>138</v>
      </c>
      <c r="M21" s="22">
        <f t="shared" ref="M21:N33" si="7">E21-K21</f>
        <v>-7</v>
      </c>
      <c r="N21" s="34">
        <f t="shared" si="7"/>
        <v>-9</v>
      </c>
      <c r="O21" s="69">
        <f t="shared" si="6"/>
        <v>-6.5217391304347824E-2</v>
      </c>
      <c r="P21" s="35">
        <f t="shared" si="3"/>
        <v>0.10101801096319499</v>
      </c>
      <c r="Q21" s="10"/>
      <c r="R21">
        <v>1</v>
      </c>
      <c r="S21" s="94">
        <f t="shared" si="5"/>
        <v>1</v>
      </c>
      <c r="T21" s="49">
        <f t="shared" si="4"/>
        <v>129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7</v>
      </c>
      <c r="L22" s="73">
        <v>7</v>
      </c>
      <c r="M22" s="22">
        <f t="shared" si="7"/>
        <v>-1</v>
      </c>
      <c r="N22" s="34">
        <f t="shared" si="7"/>
        <v>-1</v>
      </c>
      <c r="O22" s="69">
        <f t="shared" si="6"/>
        <v>-0.14285714285714285</v>
      </c>
      <c r="P22" s="35">
        <f t="shared" si="3"/>
        <v>4.6985121378230231E-3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1</v>
      </c>
      <c r="F23" s="73">
        <v>4</v>
      </c>
      <c r="G23" s="93">
        <v>3</v>
      </c>
      <c r="H23" s="73">
        <v>7</v>
      </c>
      <c r="I23" s="37">
        <f t="shared" si="0"/>
        <v>-2</v>
      </c>
      <c r="J23" s="33">
        <f t="shared" si="0"/>
        <v>-3</v>
      </c>
      <c r="K23" s="93">
        <v>4</v>
      </c>
      <c r="L23" s="73">
        <v>7</v>
      </c>
      <c r="M23" s="37">
        <f t="shared" si="7"/>
        <v>-3</v>
      </c>
      <c r="N23" s="38">
        <f t="shared" si="7"/>
        <v>-3</v>
      </c>
      <c r="O23" s="70">
        <f t="shared" si="6"/>
        <v>-0.42857142857142855</v>
      </c>
      <c r="P23" s="39">
        <f t="shared" si="3"/>
        <v>3.1323414252153485E-3</v>
      </c>
      <c r="Q23" s="10"/>
      <c r="R23">
        <v>1</v>
      </c>
      <c r="S23" s="94">
        <f t="shared" si="5"/>
        <v>1</v>
      </c>
      <c r="T23" s="49">
        <f t="shared" si="4"/>
        <v>4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1</v>
      </c>
      <c r="N24" s="38">
        <f t="shared" si="7"/>
        <v>1</v>
      </c>
      <c r="O24" s="70">
        <f t="shared" si="6"/>
        <v>0</v>
      </c>
      <c r="P24" s="39">
        <f t="shared" si="3"/>
        <v>7.8308535630383712E-4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14</v>
      </c>
      <c r="F26" s="73">
        <v>21</v>
      </c>
      <c r="G26" s="93">
        <v>13</v>
      </c>
      <c r="H26" s="73">
        <v>20</v>
      </c>
      <c r="I26" s="22">
        <f t="shared" si="0"/>
        <v>1</v>
      </c>
      <c r="J26" s="33">
        <f t="shared" si="0"/>
        <v>1</v>
      </c>
      <c r="K26" s="93">
        <v>11</v>
      </c>
      <c r="L26" s="73">
        <v>16</v>
      </c>
      <c r="M26" s="22">
        <f t="shared" si="7"/>
        <v>3</v>
      </c>
      <c r="N26" s="34">
        <f t="shared" si="7"/>
        <v>5</v>
      </c>
      <c r="O26" s="69">
        <f t="shared" si="6"/>
        <v>0.3125</v>
      </c>
      <c r="P26" s="35">
        <f t="shared" si="3"/>
        <v>1.644479248238058E-2</v>
      </c>
      <c r="Q26" s="10"/>
      <c r="R26">
        <v>1</v>
      </c>
      <c r="S26" s="94">
        <f t="shared" si="5"/>
        <v>1</v>
      </c>
      <c r="T26" s="49">
        <f t="shared" si="4"/>
        <v>21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/>
      <c r="G27" s="93"/>
      <c r="H27" s="73">
        <v>4</v>
      </c>
      <c r="I27" s="22">
        <f t="shared" si="0"/>
        <v>0</v>
      </c>
      <c r="J27" s="33">
        <f t="shared" si="0"/>
        <v>-4</v>
      </c>
      <c r="K27" s="93">
        <v>1</v>
      </c>
      <c r="L27" s="73">
        <v>5</v>
      </c>
      <c r="M27" s="22">
        <f t="shared" si="7"/>
        <v>-1</v>
      </c>
      <c r="N27" s="34">
        <f t="shared" si="7"/>
        <v>-5</v>
      </c>
      <c r="O27" s="69">
        <f t="shared" si="6"/>
        <v>-1</v>
      </c>
      <c r="P27" s="35">
        <f t="shared" si="3"/>
        <v>0</v>
      </c>
      <c r="Q27" s="10"/>
      <c r="R27">
        <v>1</v>
      </c>
      <c r="S27" s="97">
        <f t="shared" si="5"/>
        <v>5</v>
      </c>
      <c r="T27" s="49">
        <f t="shared" si="4"/>
        <v>0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1</v>
      </c>
      <c r="F28" s="73">
        <v>1</v>
      </c>
      <c r="G28" s="93">
        <v>2</v>
      </c>
      <c r="H28" s="73">
        <v>2</v>
      </c>
      <c r="I28" s="22">
        <f t="shared" si="0"/>
        <v>-1</v>
      </c>
      <c r="J28" s="33">
        <f t="shared" si="0"/>
        <v>-1</v>
      </c>
      <c r="K28" s="93">
        <v>3</v>
      </c>
      <c r="L28" s="73">
        <v>3</v>
      </c>
      <c r="M28" s="22">
        <f t="shared" si="7"/>
        <v>-2</v>
      </c>
      <c r="N28" s="34">
        <f t="shared" si="7"/>
        <v>-2</v>
      </c>
      <c r="O28" s="69">
        <f t="shared" si="6"/>
        <v>-0.66666666666666663</v>
      </c>
      <c r="P28" s="35">
        <f t="shared" si="3"/>
        <v>7.8308535630383712E-4</v>
      </c>
      <c r="Q28" s="10"/>
      <c r="R28">
        <v>1</v>
      </c>
      <c r="S28" s="97">
        <f t="shared" si="5"/>
        <v>5</v>
      </c>
      <c r="T28" s="49">
        <f t="shared" si="4"/>
        <v>1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250</v>
      </c>
      <c r="F29" s="73">
        <v>292</v>
      </c>
      <c r="G29" s="93">
        <v>250</v>
      </c>
      <c r="H29" s="73">
        <v>292</v>
      </c>
      <c r="I29" s="22">
        <f t="shared" si="0"/>
        <v>0</v>
      </c>
      <c r="J29" s="33">
        <f t="shared" si="0"/>
        <v>0</v>
      </c>
      <c r="K29" s="93">
        <v>256</v>
      </c>
      <c r="L29" s="73">
        <v>294</v>
      </c>
      <c r="M29" s="22">
        <f t="shared" si="7"/>
        <v>-6</v>
      </c>
      <c r="N29" s="34">
        <f t="shared" si="7"/>
        <v>-2</v>
      </c>
      <c r="O29" s="69">
        <f t="shared" si="6"/>
        <v>-6.8027210884353739E-3</v>
      </c>
      <c r="P29" s="35">
        <f t="shared" si="3"/>
        <v>0.22866092404072044</v>
      </c>
      <c r="Q29" s="10"/>
      <c r="R29">
        <v>1</v>
      </c>
      <c r="S29" s="94">
        <f t="shared" si="5"/>
        <v>1</v>
      </c>
      <c r="T29" s="49">
        <f t="shared" si="4"/>
        <v>292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>
        <v>1</v>
      </c>
      <c r="L32" s="73">
        <v>1</v>
      </c>
      <c r="M32" s="22">
        <f t="shared" si="7"/>
        <v>-1</v>
      </c>
      <c r="N32" s="34">
        <f t="shared" si="7"/>
        <v>-1</v>
      </c>
      <c r="O32" s="69">
        <f t="shared" si="6"/>
        <v>-1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7.8308535630383712E-4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21</v>
      </c>
      <c r="H35" s="73">
        <v>21</v>
      </c>
      <c r="I35" s="22">
        <f t="shared" si="0"/>
        <v>0</v>
      </c>
      <c r="J35" s="33">
        <f t="shared" si="0"/>
        <v>0</v>
      </c>
      <c r="K35" s="93">
        <v>19</v>
      </c>
      <c r="L35" s="73">
        <v>19</v>
      </c>
      <c r="M35" s="22">
        <f t="shared" ref="M35:N54" si="8">E35-K35</f>
        <v>2</v>
      </c>
      <c r="N35" s="34">
        <f t="shared" si="8"/>
        <v>2</v>
      </c>
      <c r="O35" s="69">
        <f t="shared" si="6"/>
        <v>0.10526315789473684</v>
      </c>
      <c r="P35" s="35">
        <f t="shared" si="3"/>
        <v>1.644479248238058E-2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4</v>
      </c>
      <c r="F36" s="73">
        <v>4</v>
      </c>
      <c r="G36" s="93">
        <v>3</v>
      </c>
      <c r="H36" s="73">
        <v>3</v>
      </c>
      <c r="I36" s="22">
        <f t="shared" si="0"/>
        <v>1</v>
      </c>
      <c r="J36" s="41">
        <f t="shared" si="0"/>
        <v>1</v>
      </c>
      <c r="K36" s="93">
        <v>3</v>
      </c>
      <c r="L36" s="73">
        <v>3</v>
      </c>
      <c r="M36" s="22">
        <f t="shared" si="8"/>
        <v>1</v>
      </c>
      <c r="N36" s="34">
        <f t="shared" si="8"/>
        <v>1</v>
      </c>
      <c r="O36" s="69">
        <f t="shared" si="6"/>
        <v>0.33333333333333331</v>
      </c>
      <c r="P36" s="35">
        <f t="shared" si="3"/>
        <v>3.1323414252153485E-3</v>
      </c>
      <c r="Q36" s="10"/>
      <c r="R36">
        <v>1</v>
      </c>
      <c r="S36" s="99">
        <f t="shared" si="5"/>
        <v>2</v>
      </c>
      <c r="T36" s="49">
        <f t="shared" si="4"/>
        <v>4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13</v>
      </c>
      <c r="F37" s="73">
        <v>13</v>
      </c>
      <c r="G37" s="93">
        <v>11</v>
      </c>
      <c r="H37" s="73">
        <v>11</v>
      </c>
      <c r="I37" s="22">
        <f t="shared" ref="I37:J54" si="9">E37-G37</f>
        <v>2</v>
      </c>
      <c r="J37" s="36">
        <f t="shared" si="9"/>
        <v>2</v>
      </c>
      <c r="K37" s="93">
        <v>10</v>
      </c>
      <c r="L37" s="73">
        <v>11</v>
      </c>
      <c r="M37" s="22">
        <f t="shared" si="8"/>
        <v>3</v>
      </c>
      <c r="N37" s="34">
        <f t="shared" si="8"/>
        <v>2</v>
      </c>
      <c r="O37" s="69">
        <f t="shared" si="6"/>
        <v>0.18181818181818182</v>
      </c>
      <c r="P37" s="35">
        <f t="shared" si="3"/>
        <v>1.0180109631949883E-2</v>
      </c>
      <c r="Q37" s="10"/>
      <c r="R37" s="98">
        <v>1</v>
      </c>
      <c r="S37" s="96">
        <f t="shared" si="5"/>
        <v>4</v>
      </c>
      <c r="T37" s="49">
        <f t="shared" si="4"/>
        <v>13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/>
      <c r="F38" s="73"/>
      <c r="G38" s="93">
        <v>1</v>
      </c>
      <c r="H38" s="73">
        <v>1</v>
      </c>
      <c r="I38" s="22">
        <f t="shared" si="9"/>
        <v>-1</v>
      </c>
      <c r="J38" s="36">
        <f t="shared" si="9"/>
        <v>-1</v>
      </c>
      <c r="K38" s="93">
        <v>1</v>
      </c>
      <c r="L38" s="73">
        <v>1</v>
      </c>
      <c r="M38" s="22">
        <f t="shared" si="8"/>
        <v>-1</v>
      </c>
      <c r="N38" s="34">
        <f t="shared" si="8"/>
        <v>-1</v>
      </c>
      <c r="O38" s="69">
        <f t="shared" si="6"/>
        <v>-1</v>
      </c>
      <c r="P38" s="35">
        <f t="shared" si="3"/>
        <v>0</v>
      </c>
      <c r="Q38" s="10"/>
      <c r="R38" s="98">
        <v>1</v>
      </c>
      <c r="S38" s="97">
        <f t="shared" si="5"/>
        <v>5</v>
      </c>
      <c r="T38" s="49">
        <f t="shared" si="4"/>
        <v>0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>
        <v>1</v>
      </c>
      <c r="F40" s="73">
        <v>1</v>
      </c>
      <c r="G40" s="22">
        <v>1</v>
      </c>
      <c r="H40" s="73">
        <v>1</v>
      </c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1</v>
      </c>
      <c r="N40" s="34">
        <f t="shared" si="8"/>
        <v>1</v>
      </c>
      <c r="O40" s="69">
        <f t="shared" si="6"/>
        <v>0</v>
      </c>
      <c r="P40" s="35">
        <f t="shared" si="3"/>
        <v>7.8308535630383712E-4</v>
      </c>
      <c r="Q40" s="10"/>
      <c r="R40">
        <v>0</v>
      </c>
      <c r="S40" s="100">
        <f t="shared" si="5"/>
        <v>1</v>
      </c>
      <c r="T40" s="49">
        <f t="shared" si="4"/>
        <v>1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120</v>
      </c>
      <c r="F41" s="72">
        <v>126</v>
      </c>
      <c r="G41" s="93">
        <v>120</v>
      </c>
      <c r="H41" s="72">
        <v>126</v>
      </c>
      <c r="I41" s="22">
        <f t="shared" si="9"/>
        <v>0</v>
      </c>
      <c r="J41" s="36">
        <f t="shared" si="9"/>
        <v>0</v>
      </c>
      <c r="K41" s="93">
        <v>96</v>
      </c>
      <c r="L41" s="72">
        <v>102</v>
      </c>
      <c r="M41" s="22">
        <f t="shared" si="8"/>
        <v>24</v>
      </c>
      <c r="N41" s="34">
        <f t="shared" si="8"/>
        <v>24</v>
      </c>
      <c r="O41" s="69">
        <f t="shared" si="6"/>
        <v>0.23529411764705882</v>
      </c>
      <c r="P41" s="35">
        <f t="shared" si="3"/>
        <v>9.8668754894283478E-2</v>
      </c>
      <c r="Q41" s="10"/>
      <c r="R41">
        <v>1</v>
      </c>
      <c r="S41" s="94">
        <f t="shared" si="5"/>
        <v>1</v>
      </c>
      <c r="T41" s="49">
        <f t="shared" si="4"/>
        <v>126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7.8308535630383712E-4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7.8308535630383712E-4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/>
      <c r="H49" s="72"/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-1</v>
      </c>
      <c r="N49" s="34">
        <f t="shared" si="8"/>
        <v>-1</v>
      </c>
      <c r="O49" s="69">
        <f t="shared" si="6"/>
        <v>-1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9</v>
      </c>
      <c r="G53" s="21">
        <v>5</v>
      </c>
      <c r="H53" s="72">
        <v>5</v>
      </c>
      <c r="I53" s="42">
        <f t="shared" si="9"/>
        <v>0</v>
      </c>
      <c r="J53" s="40">
        <f t="shared" si="9"/>
        <v>4</v>
      </c>
      <c r="K53" s="21">
        <v>6</v>
      </c>
      <c r="L53" s="72">
        <v>6</v>
      </c>
      <c r="M53" s="21">
        <f t="shared" si="8"/>
        <v>-1</v>
      </c>
      <c r="N53" s="34">
        <f t="shared" si="8"/>
        <v>3</v>
      </c>
      <c r="O53" s="69">
        <f t="shared" si="6"/>
        <v>0.5</v>
      </c>
      <c r="P53" s="35">
        <f t="shared" si="3"/>
        <v>7.0477682067345343E-3</v>
      </c>
      <c r="Q53" s="10"/>
      <c r="R53">
        <v>0</v>
      </c>
      <c r="S53" s="13">
        <f t="shared" si="5"/>
        <v>0</v>
      </c>
      <c r="T53" s="49">
        <f t="shared" si="4"/>
        <v>9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1057</v>
      </c>
      <c r="F54" s="75">
        <f>SUM(F5:F53)</f>
        <v>1277</v>
      </c>
      <c r="G54" s="43">
        <f>SUM(G5:G53)</f>
        <v>1057</v>
      </c>
      <c r="H54" s="75">
        <f>SUM(H5:H53)</f>
        <v>1275</v>
      </c>
      <c r="I54" s="44">
        <f t="shared" si="9"/>
        <v>0</v>
      </c>
      <c r="J54" s="141">
        <f t="shared" si="9"/>
        <v>2</v>
      </c>
      <c r="K54" s="43">
        <f>SUM(K5:K53)</f>
        <v>1039</v>
      </c>
      <c r="L54" s="75">
        <f>SUM(L5:L53)</f>
        <v>1255</v>
      </c>
      <c r="M54" s="44">
        <f t="shared" si="8"/>
        <v>18</v>
      </c>
      <c r="N54" s="45">
        <f t="shared" si="8"/>
        <v>22</v>
      </c>
      <c r="O54" s="71">
        <f t="shared" si="6"/>
        <v>1.752988047808765E-2</v>
      </c>
      <c r="P54" s="46">
        <f t="shared" si="3"/>
        <v>1</v>
      </c>
      <c r="Q54" s="14"/>
      <c r="R54" s="15">
        <f>SUM(R5:R53)</f>
        <v>33</v>
      </c>
      <c r="T54" s="88">
        <f t="shared" si="4"/>
        <v>1277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topLeftCell="A22"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104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44075</v>
      </c>
      <c r="F3" s="257"/>
      <c r="G3" s="256">
        <v>44044</v>
      </c>
      <c r="H3" s="257"/>
      <c r="I3" s="250" t="s">
        <v>3</v>
      </c>
      <c r="J3" s="251"/>
      <c r="K3" s="256">
        <v>43709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1.5686274509803921E-3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1034</v>
      </c>
      <c r="X5" s="83">
        <v>6</v>
      </c>
      <c r="Y5" s="83">
        <f>SUM(T7+T14+T15+T30+T32+T33+T36+T42+T44+T45+T47+T50+T51)</f>
        <v>10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210</v>
      </c>
      <c r="AF5" s="83">
        <v>2</v>
      </c>
      <c r="AG5" s="83">
        <f>$T6+$T24</f>
        <v>3</v>
      </c>
      <c r="AH5" s="57">
        <f>V5+X5+Z5+AB5+AD5+AF5</f>
        <v>33</v>
      </c>
      <c r="AI5" s="58">
        <f>W5+Y5+AA5+AC5+AE5+AG5+T53</f>
        <v>1277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1.5686274509803921E-3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0.80971025841816757</v>
      </c>
      <c r="X6" s="60">
        <f>X5/AH5</f>
        <v>0.18181818181818182</v>
      </c>
      <c r="Y6" s="60">
        <f>Y5/AI5</f>
        <v>7.8308535630383716E-3</v>
      </c>
      <c r="Z6" s="59">
        <f>Z5/AH5</f>
        <v>6.0606060606060608E-2</v>
      </c>
      <c r="AA6" s="59">
        <f>AA5/AI5</f>
        <v>1.5661707126076742E-3</v>
      </c>
      <c r="AB6" s="60">
        <f>AB5/AH5</f>
        <v>9.0909090909090912E-2</v>
      </c>
      <c r="AC6" s="60">
        <f>AC5/AI5</f>
        <v>1.0180109631949883E-2</v>
      </c>
      <c r="AD6" s="59">
        <f>AD5/AH5</f>
        <v>0.18181818181818182</v>
      </c>
      <c r="AE6" s="59">
        <f>AE5/AI5</f>
        <v>0.1644479248238058</v>
      </c>
      <c r="AF6" s="60">
        <f>AF5/AH5</f>
        <v>6.0606060606060608E-2</v>
      </c>
      <c r="AG6" s="60">
        <f>AG5/AI5</f>
        <v>2.3492560689115116E-3</v>
      </c>
      <c r="AH6" s="61">
        <f>V6+X6+Z6+AB6+AD6+AF6</f>
        <v>1</v>
      </c>
      <c r="AI6" s="62">
        <f>W6+Y6+AA6+AC6+AE6+AG6+0.001</f>
        <v>0.99708457321848087</v>
      </c>
      <c r="AJ6" s="63">
        <f>AJ5/AI5</f>
        <v>0.39859044635865309</v>
      </c>
      <c r="AK6" s="64">
        <f>AK5/AI5</f>
        <v>0.48394675019577132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3</v>
      </c>
      <c r="L7" s="73">
        <v>3</v>
      </c>
      <c r="M7" s="22">
        <f t="shared" si="1"/>
        <v>-1</v>
      </c>
      <c r="N7" s="34">
        <f t="shared" si="1"/>
        <v>-1</v>
      </c>
      <c r="O7" s="69">
        <f t="shared" si="2"/>
        <v>-0.33333333333333331</v>
      </c>
      <c r="P7" s="35">
        <f t="shared" si="3"/>
        <v>1.5686274509803921E-3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111</v>
      </c>
      <c r="F8" s="73">
        <v>201</v>
      </c>
      <c r="G8" s="93">
        <v>112</v>
      </c>
      <c r="H8" s="73">
        <v>202</v>
      </c>
      <c r="I8" s="22">
        <f t="shared" si="0"/>
        <v>-1</v>
      </c>
      <c r="J8" s="33">
        <f t="shared" si="0"/>
        <v>-1</v>
      </c>
      <c r="K8" s="93">
        <v>114</v>
      </c>
      <c r="L8" s="73">
        <v>208</v>
      </c>
      <c r="M8" s="22">
        <f t="shared" si="1"/>
        <v>-3</v>
      </c>
      <c r="N8" s="34">
        <f t="shared" si="1"/>
        <v>-7</v>
      </c>
      <c r="O8" s="69">
        <f t="shared" si="2"/>
        <v>-3.3653846153846152E-2</v>
      </c>
      <c r="P8" s="35">
        <f t="shared" si="3"/>
        <v>0.15764705882352942</v>
      </c>
      <c r="Q8" s="10"/>
      <c r="R8">
        <v>1</v>
      </c>
      <c r="S8" s="143">
        <f>D8</f>
        <v>5</v>
      </c>
      <c r="T8" s="49">
        <f t="shared" si="4"/>
        <v>201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10</v>
      </c>
      <c r="F9" s="73">
        <v>19</v>
      </c>
      <c r="G9" s="93">
        <v>10</v>
      </c>
      <c r="H9" s="73">
        <v>19</v>
      </c>
      <c r="I9" s="22">
        <f t="shared" si="0"/>
        <v>0</v>
      </c>
      <c r="J9" s="33">
        <f t="shared" si="0"/>
        <v>0</v>
      </c>
      <c r="K9" s="93">
        <v>7</v>
      </c>
      <c r="L9" s="73">
        <v>16</v>
      </c>
      <c r="M9" s="22">
        <f t="shared" si="1"/>
        <v>3</v>
      </c>
      <c r="N9" s="34">
        <f t="shared" si="1"/>
        <v>3</v>
      </c>
      <c r="O9" s="69">
        <f t="shared" si="2"/>
        <v>0.1875</v>
      </c>
      <c r="P9" s="35">
        <f t="shared" si="3"/>
        <v>1.4901960784313726E-2</v>
      </c>
      <c r="Q9" s="10"/>
      <c r="R9">
        <v>1</v>
      </c>
      <c r="S9" s="94">
        <f t="shared" ref="S9:S53" si="5">D9</f>
        <v>1</v>
      </c>
      <c r="T9" s="49">
        <f t="shared" si="4"/>
        <v>19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2</v>
      </c>
      <c r="L10" s="73">
        <v>2</v>
      </c>
      <c r="M10" s="22">
        <f t="shared" si="1"/>
        <v>-1</v>
      </c>
      <c r="N10" s="34">
        <f t="shared" si="1"/>
        <v>-1</v>
      </c>
      <c r="O10" s="69">
        <f t="shared" si="2"/>
        <v>-0.5</v>
      </c>
      <c r="P10" s="35">
        <f t="shared" si="3"/>
        <v>7.8431372549019605E-4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1.5686274509803921E-3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179</v>
      </c>
      <c r="F12" s="73">
        <v>224</v>
      </c>
      <c r="G12" s="93">
        <v>176</v>
      </c>
      <c r="H12" s="73">
        <v>217</v>
      </c>
      <c r="I12" s="22">
        <f t="shared" si="0"/>
        <v>3</v>
      </c>
      <c r="J12" s="33">
        <f t="shared" si="0"/>
        <v>7</v>
      </c>
      <c r="K12" s="93">
        <v>172</v>
      </c>
      <c r="L12" s="73">
        <v>216</v>
      </c>
      <c r="M12" s="22">
        <f t="shared" si="1"/>
        <v>7</v>
      </c>
      <c r="N12" s="34">
        <f t="shared" si="1"/>
        <v>8</v>
      </c>
      <c r="O12" s="69">
        <f t="shared" si="2"/>
        <v>3.7037037037037035E-2</v>
      </c>
      <c r="P12" s="35">
        <f t="shared" si="3"/>
        <v>0.17568627450980392</v>
      </c>
      <c r="Q12" s="10"/>
      <c r="R12">
        <v>1</v>
      </c>
      <c r="S12" s="94">
        <f t="shared" si="5"/>
        <v>1</v>
      </c>
      <c r="T12" s="49">
        <f t="shared" si="4"/>
        <v>224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139</v>
      </c>
      <c r="F13" s="73">
        <v>139</v>
      </c>
      <c r="G13" s="93">
        <v>142</v>
      </c>
      <c r="H13" s="73">
        <v>142</v>
      </c>
      <c r="I13" s="22">
        <f t="shared" si="0"/>
        <v>-3</v>
      </c>
      <c r="J13" s="33">
        <f t="shared" si="0"/>
        <v>-3</v>
      </c>
      <c r="K13" s="93">
        <v>131</v>
      </c>
      <c r="L13" s="73">
        <v>131</v>
      </c>
      <c r="M13" s="22">
        <f t="shared" si="1"/>
        <v>8</v>
      </c>
      <c r="N13" s="34">
        <f t="shared" si="1"/>
        <v>8</v>
      </c>
      <c r="O13" s="69">
        <f>IF(ISERROR(N13/L13),0,N13/L13)</f>
        <v>6.1068702290076333E-2</v>
      </c>
      <c r="P13" s="35">
        <f t="shared" si="3"/>
        <v>0.10901960784313726</v>
      </c>
      <c r="Q13" s="10"/>
      <c r="R13">
        <v>1</v>
      </c>
      <c r="S13" s="94">
        <f t="shared" si="5"/>
        <v>1</v>
      </c>
      <c r="T13" s="49">
        <f t="shared" si="4"/>
        <v>139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7.8431372549019605E-4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7.8431372549019605E-4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4</v>
      </c>
      <c r="F17" s="73">
        <v>4</v>
      </c>
      <c r="G17" s="93">
        <v>5</v>
      </c>
      <c r="H17" s="73">
        <v>6</v>
      </c>
      <c r="I17" s="22">
        <f t="shared" si="0"/>
        <v>-1</v>
      </c>
      <c r="J17" s="33">
        <f t="shared" si="0"/>
        <v>-2</v>
      </c>
      <c r="K17" s="93">
        <v>5</v>
      </c>
      <c r="L17" s="73">
        <v>5</v>
      </c>
      <c r="M17" s="22">
        <f t="shared" si="1"/>
        <v>-1</v>
      </c>
      <c r="N17" s="34">
        <f t="shared" si="1"/>
        <v>-1</v>
      </c>
      <c r="O17" s="69">
        <f t="shared" si="6"/>
        <v>-0.2</v>
      </c>
      <c r="P17" s="35">
        <f t="shared" si="3"/>
        <v>3.1372549019607842E-3</v>
      </c>
      <c r="Q17" s="10"/>
      <c r="R17">
        <v>1</v>
      </c>
      <c r="S17" s="94">
        <f t="shared" si="5"/>
        <v>1</v>
      </c>
      <c r="T17" s="49">
        <f t="shared" si="4"/>
        <v>4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42</v>
      </c>
      <c r="F18" s="73">
        <v>42</v>
      </c>
      <c r="G18" s="93">
        <v>42</v>
      </c>
      <c r="H18" s="73">
        <v>42</v>
      </c>
      <c r="I18" s="22">
        <f t="shared" si="0"/>
        <v>0</v>
      </c>
      <c r="J18" s="33">
        <f t="shared" si="0"/>
        <v>0</v>
      </c>
      <c r="K18" s="93">
        <v>46</v>
      </c>
      <c r="L18" s="73">
        <v>46</v>
      </c>
      <c r="M18" s="22">
        <f t="shared" si="1"/>
        <v>-4</v>
      </c>
      <c r="N18" s="34">
        <f t="shared" si="1"/>
        <v>-4</v>
      </c>
      <c r="O18" s="69">
        <f t="shared" si="6"/>
        <v>-8.6956521739130432E-2</v>
      </c>
      <c r="P18" s="35">
        <f t="shared" si="3"/>
        <v>3.2941176470588238E-2</v>
      </c>
      <c r="Q18" s="10"/>
      <c r="R18">
        <v>1</v>
      </c>
      <c r="S18" s="94">
        <f t="shared" si="5"/>
        <v>1</v>
      </c>
      <c r="T18" s="49">
        <f t="shared" si="4"/>
        <v>42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7.8431372549019605E-4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7.8431372549019605E-4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121</v>
      </c>
      <c r="F21" s="73">
        <v>130</v>
      </c>
      <c r="G21" s="93">
        <v>121</v>
      </c>
      <c r="H21" s="73">
        <v>130</v>
      </c>
      <c r="I21" s="22">
        <f t="shared" si="0"/>
        <v>0</v>
      </c>
      <c r="J21" s="33">
        <f t="shared" si="0"/>
        <v>0</v>
      </c>
      <c r="K21" s="93">
        <v>127</v>
      </c>
      <c r="L21" s="73">
        <v>138</v>
      </c>
      <c r="M21" s="22">
        <f t="shared" ref="M21:N33" si="7">E21-K21</f>
        <v>-6</v>
      </c>
      <c r="N21" s="34">
        <f t="shared" si="7"/>
        <v>-8</v>
      </c>
      <c r="O21" s="69">
        <f t="shared" si="6"/>
        <v>-5.7971014492753624E-2</v>
      </c>
      <c r="P21" s="35">
        <f t="shared" si="3"/>
        <v>0.10196078431372549</v>
      </c>
      <c r="Q21" s="10"/>
      <c r="R21">
        <v>1</v>
      </c>
      <c r="S21" s="94">
        <f t="shared" si="5"/>
        <v>1</v>
      </c>
      <c r="T21" s="49">
        <f t="shared" si="4"/>
        <v>130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7</v>
      </c>
      <c r="L22" s="73">
        <v>7</v>
      </c>
      <c r="M22" s="22">
        <f t="shared" si="7"/>
        <v>-1</v>
      </c>
      <c r="N22" s="34">
        <f t="shared" si="7"/>
        <v>-1</v>
      </c>
      <c r="O22" s="69">
        <f t="shared" si="6"/>
        <v>-0.14285714285714285</v>
      </c>
      <c r="P22" s="35">
        <f t="shared" si="3"/>
        <v>4.7058823529411761E-3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3</v>
      </c>
      <c r="F23" s="73">
        <v>7</v>
      </c>
      <c r="G23" s="93">
        <v>3</v>
      </c>
      <c r="H23" s="73">
        <v>7</v>
      </c>
      <c r="I23" s="37">
        <f t="shared" si="0"/>
        <v>0</v>
      </c>
      <c r="J23" s="33">
        <f t="shared" si="0"/>
        <v>0</v>
      </c>
      <c r="K23" s="93">
        <v>5</v>
      </c>
      <c r="L23" s="73">
        <v>9</v>
      </c>
      <c r="M23" s="37">
        <f t="shared" si="7"/>
        <v>-2</v>
      </c>
      <c r="N23" s="38">
        <f t="shared" si="7"/>
        <v>-2</v>
      </c>
      <c r="O23" s="70">
        <f t="shared" si="6"/>
        <v>-0.22222222222222221</v>
      </c>
      <c r="P23" s="39">
        <f t="shared" si="3"/>
        <v>5.4901960784313726E-3</v>
      </c>
      <c r="Q23" s="10"/>
      <c r="R23">
        <v>1</v>
      </c>
      <c r="S23" s="94">
        <f t="shared" si="5"/>
        <v>1</v>
      </c>
      <c r="T23" s="49">
        <f t="shared" si="4"/>
        <v>7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1</v>
      </c>
      <c r="N24" s="38">
        <f t="shared" si="7"/>
        <v>1</v>
      </c>
      <c r="O24" s="70">
        <f t="shared" si="6"/>
        <v>0</v>
      </c>
      <c r="P24" s="39">
        <f t="shared" si="3"/>
        <v>7.8431372549019605E-4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13</v>
      </c>
      <c r="F26" s="73">
        <v>20</v>
      </c>
      <c r="G26" s="93">
        <v>12</v>
      </c>
      <c r="H26" s="73">
        <v>19</v>
      </c>
      <c r="I26" s="22">
        <f t="shared" si="0"/>
        <v>1</v>
      </c>
      <c r="J26" s="33">
        <f t="shared" si="0"/>
        <v>1</v>
      </c>
      <c r="K26" s="93">
        <v>11</v>
      </c>
      <c r="L26" s="73">
        <v>16</v>
      </c>
      <c r="M26" s="22">
        <f t="shared" si="7"/>
        <v>2</v>
      </c>
      <c r="N26" s="34">
        <f t="shared" si="7"/>
        <v>4</v>
      </c>
      <c r="O26" s="69">
        <f t="shared" si="6"/>
        <v>0.25</v>
      </c>
      <c r="P26" s="35">
        <f t="shared" si="3"/>
        <v>1.5686274509803921E-2</v>
      </c>
      <c r="Q26" s="10"/>
      <c r="R26">
        <v>1</v>
      </c>
      <c r="S26" s="94">
        <f t="shared" si="5"/>
        <v>1</v>
      </c>
      <c r="T26" s="49">
        <f t="shared" si="4"/>
        <v>20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>
        <v>4</v>
      </c>
      <c r="G27" s="93"/>
      <c r="H27" s="73">
        <v>4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-1</v>
      </c>
      <c r="N27" s="34">
        <f t="shared" si="7"/>
        <v>-1</v>
      </c>
      <c r="O27" s="69">
        <f t="shared" si="6"/>
        <v>-0.2</v>
      </c>
      <c r="P27" s="35">
        <f t="shared" si="3"/>
        <v>3.1372549019607842E-3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3</v>
      </c>
      <c r="L28" s="73">
        <v>3</v>
      </c>
      <c r="M28" s="22">
        <f t="shared" si="7"/>
        <v>-1</v>
      </c>
      <c r="N28" s="34">
        <f t="shared" si="7"/>
        <v>-1</v>
      </c>
      <c r="O28" s="69">
        <f t="shared" si="6"/>
        <v>-0.33333333333333331</v>
      </c>
      <c r="P28" s="35">
        <f t="shared" si="3"/>
        <v>1.5686274509803921E-3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250</v>
      </c>
      <c r="F29" s="73">
        <v>292</v>
      </c>
      <c r="G29" s="93">
        <v>250</v>
      </c>
      <c r="H29" s="73">
        <v>290</v>
      </c>
      <c r="I29" s="22">
        <f t="shared" si="0"/>
        <v>0</v>
      </c>
      <c r="J29" s="33">
        <f t="shared" si="0"/>
        <v>2</v>
      </c>
      <c r="K29" s="93">
        <v>249</v>
      </c>
      <c r="L29" s="73">
        <v>287</v>
      </c>
      <c r="M29" s="22">
        <f t="shared" si="7"/>
        <v>1</v>
      </c>
      <c r="N29" s="34">
        <f t="shared" si="7"/>
        <v>5</v>
      </c>
      <c r="O29" s="69">
        <f t="shared" si="6"/>
        <v>1.7421602787456445E-2</v>
      </c>
      <c r="P29" s="35">
        <f t="shared" si="3"/>
        <v>0.22901960784313727</v>
      </c>
      <c r="Q29" s="10"/>
      <c r="R29">
        <v>1</v>
      </c>
      <c r="S29" s="94">
        <f t="shared" si="5"/>
        <v>1</v>
      </c>
      <c r="T29" s="49">
        <f t="shared" si="4"/>
        <v>292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>
        <v>1</v>
      </c>
      <c r="L32" s="73">
        <v>1</v>
      </c>
      <c r="M32" s="22">
        <f t="shared" si="7"/>
        <v>-1</v>
      </c>
      <c r="N32" s="34">
        <f t="shared" si="7"/>
        <v>-1</v>
      </c>
      <c r="O32" s="69">
        <f t="shared" si="6"/>
        <v>-1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7.8431372549019605E-4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21</v>
      </c>
      <c r="H35" s="73">
        <v>21</v>
      </c>
      <c r="I35" s="22">
        <f t="shared" si="0"/>
        <v>0</v>
      </c>
      <c r="J35" s="33">
        <f t="shared" si="0"/>
        <v>0</v>
      </c>
      <c r="K35" s="93">
        <v>39</v>
      </c>
      <c r="L35" s="73">
        <v>39</v>
      </c>
      <c r="M35" s="22">
        <f t="shared" ref="M35:N54" si="8">E35-K35</f>
        <v>-18</v>
      </c>
      <c r="N35" s="34">
        <f t="shared" si="8"/>
        <v>-18</v>
      </c>
      <c r="O35" s="69">
        <f t="shared" si="6"/>
        <v>-0.46153846153846156</v>
      </c>
      <c r="P35" s="35">
        <f t="shared" si="3"/>
        <v>1.6470588235294119E-2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2.352941176470588E-3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11</v>
      </c>
      <c r="G37" s="93">
        <v>11</v>
      </c>
      <c r="H37" s="73">
        <v>11</v>
      </c>
      <c r="I37" s="22">
        <f t="shared" ref="I37:J54" si="9">E37-G37</f>
        <v>0</v>
      </c>
      <c r="J37" s="36">
        <f t="shared" si="9"/>
        <v>0</v>
      </c>
      <c r="K37" s="93">
        <v>10</v>
      </c>
      <c r="L37" s="73">
        <v>11</v>
      </c>
      <c r="M37" s="22">
        <f t="shared" si="8"/>
        <v>1</v>
      </c>
      <c r="N37" s="34">
        <f t="shared" si="8"/>
        <v>0</v>
      </c>
      <c r="O37" s="69">
        <f t="shared" si="6"/>
        <v>0</v>
      </c>
      <c r="P37" s="35">
        <f t="shared" si="3"/>
        <v>8.6274509803921564E-3</v>
      </c>
      <c r="Q37" s="10"/>
      <c r="R37" s="98">
        <v>1</v>
      </c>
      <c r="S37" s="96">
        <f t="shared" si="5"/>
        <v>4</v>
      </c>
      <c r="T37" s="49">
        <f t="shared" si="4"/>
        <v>11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7.8431372549019605E-4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>
        <v>1</v>
      </c>
      <c r="F40" s="73">
        <v>1</v>
      </c>
      <c r="G40" s="22">
        <v>1</v>
      </c>
      <c r="H40" s="73">
        <v>1</v>
      </c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1</v>
      </c>
      <c r="N40" s="34">
        <f t="shared" si="8"/>
        <v>1</v>
      </c>
      <c r="O40" s="69">
        <f t="shared" si="6"/>
        <v>0</v>
      </c>
      <c r="P40" s="35">
        <f t="shared" si="3"/>
        <v>7.8431372549019605E-4</v>
      </c>
      <c r="Q40" s="10"/>
      <c r="R40">
        <v>0</v>
      </c>
      <c r="S40" s="100">
        <f t="shared" si="5"/>
        <v>1</v>
      </c>
      <c r="T40" s="49">
        <f t="shared" si="4"/>
        <v>1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120</v>
      </c>
      <c r="F41" s="72">
        <v>126</v>
      </c>
      <c r="G41" s="93">
        <v>121</v>
      </c>
      <c r="H41" s="72">
        <v>127</v>
      </c>
      <c r="I41" s="22">
        <f t="shared" si="9"/>
        <v>-1</v>
      </c>
      <c r="J41" s="36">
        <f t="shared" si="9"/>
        <v>-1</v>
      </c>
      <c r="K41" s="93">
        <v>89</v>
      </c>
      <c r="L41" s="72">
        <v>95</v>
      </c>
      <c r="M41" s="22">
        <f t="shared" si="8"/>
        <v>31</v>
      </c>
      <c r="N41" s="34">
        <f t="shared" si="8"/>
        <v>31</v>
      </c>
      <c r="O41" s="69">
        <f t="shared" si="6"/>
        <v>0.32631578947368423</v>
      </c>
      <c r="P41" s="35">
        <f t="shared" si="3"/>
        <v>9.8823529411764699E-2</v>
      </c>
      <c r="Q41" s="10"/>
      <c r="R41">
        <v>1</v>
      </c>
      <c r="S41" s="94">
        <f t="shared" si="5"/>
        <v>1</v>
      </c>
      <c r="T41" s="49">
        <f t="shared" si="4"/>
        <v>126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7.8431372549019605E-4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7.8431372549019605E-4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/>
      <c r="F49" s="72"/>
      <c r="G49" s="22">
        <v>1</v>
      </c>
      <c r="H49" s="72">
        <v>1</v>
      </c>
      <c r="I49" s="77">
        <f t="shared" si="9"/>
        <v>-1</v>
      </c>
      <c r="J49" s="33">
        <f t="shared" si="9"/>
        <v>-1</v>
      </c>
      <c r="K49" s="22">
        <v>1</v>
      </c>
      <c r="L49" s="72">
        <v>1</v>
      </c>
      <c r="M49" s="22">
        <f t="shared" si="8"/>
        <v>-1</v>
      </c>
      <c r="N49" s="34">
        <f t="shared" si="8"/>
        <v>-1</v>
      </c>
      <c r="O49" s="69">
        <f t="shared" si="6"/>
        <v>-1</v>
      </c>
      <c r="P49" s="35">
        <f t="shared" si="3"/>
        <v>0</v>
      </c>
      <c r="Q49" s="10"/>
      <c r="R49">
        <v>1</v>
      </c>
      <c r="S49" s="115">
        <f t="shared" si="5"/>
        <v>3</v>
      </c>
      <c r="T49" s="49">
        <f t="shared" si="4"/>
        <v>0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144">
        <v>43</v>
      </c>
      <c r="C52" s="116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5</v>
      </c>
      <c r="G53" s="21">
        <v>5</v>
      </c>
      <c r="H53" s="72">
        <v>6</v>
      </c>
      <c r="I53" s="42">
        <f t="shared" si="9"/>
        <v>0</v>
      </c>
      <c r="J53" s="40">
        <f t="shared" si="9"/>
        <v>-1</v>
      </c>
      <c r="K53" s="21">
        <v>6</v>
      </c>
      <c r="L53" s="72">
        <v>6</v>
      </c>
      <c r="M53" s="21">
        <f t="shared" si="8"/>
        <v>-1</v>
      </c>
      <c r="N53" s="34">
        <f t="shared" si="8"/>
        <v>-1</v>
      </c>
      <c r="O53" s="69">
        <f t="shared" si="6"/>
        <v>-0.16666666666666666</v>
      </c>
      <c r="P53" s="35">
        <f t="shared" si="3"/>
        <v>3.9215686274509803E-3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1057</v>
      </c>
      <c r="F54" s="75">
        <f>SUM(F5:F53)</f>
        <v>1275</v>
      </c>
      <c r="G54" s="43">
        <f>SUM(G5:G53)</f>
        <v>1060</v>
      </c>
      <c r="H54" s="75">
        <f>SUM(H5:H53)</f>
        <v>1274</v>
      </c>
      <c r="I54" s="44">
        <f t="shared" si="9"/>
        <v>-3</v>
      </c>
      <c r="J54" s="141">
        <f t="shared" si="9"/>
        <v>1</v>
      </c>
      <c r="K54" s="43">
        <f>SUM(K5:K53)</f>
        <v>1042</v>
      </c>
      <c r="L54" s="75">
        <f>SUM(L5:L53)</f>
        <v>1260</v>
      </c>
      <c r="M54" s="44">
        <f t="shared" si="8"/>
        <v>15</v>
      </c>
      <c r="N54" s="45">
        <f t="shared" si="8"/>
        <v>15</v>
      </c>
      <c r="O54" s="71">
        <f t="shared" si="6"/>
        <v>1.1904761904761904E-2</v>
      </c>
      <c r="P54" s="46">
        <f t="shared" si="3"/>
        <v>1</v>
      </c>
      <c r="Q54" s="14"/>
      <c r="R54" s="15">
        <f>SUM(R5:R53)</f>
        <v>33</v>
      </c>
      <c r="T54" s="88">
        <f t="shared" si="4"/>
        <v>1275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103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44044</v>
      </c>
      <c r="F3" s="257"/>
      <c r="G3" s="256">
        <v>44013</v>
      </c>
      <c r="H3" s="257"/>
      <c r="I3" s="250" t="s">
        <v>3</v>
      </c>
      <c r="J3" s="251"/>
      <c r="K3" s="256">
        <v>43678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1.5698587127158557E-3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1030</v>
      </c>
      <c r="X5" s="83">
        <v>6</v>
      </c>
      <c r="Y5" s="83">
        <f>SUM(T7+T14+T15+T30+T32+T33+T36+T42+T44+T45+T47+T50+T51)</f>
        <v>10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211</v>
      </c>
      <c r="AF5" s="83">
        <v>2</v>
      </c>
      <c r="AG5" s="83">
        <f>$T6+$T24</f>
        <v>3</v>
      </c>
      <c r="AH5" s="57">
        <f>V5+X5+Z5+AB5+AD5+AF5</f>
        <v>33</v>
      </c>
      <c r="AI5" s="58">
        <f>W5+Y5+AA5+AC5+AE5+AG5+T53</f>
        <v>1275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1.5698587127158557E-3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0.80784313725490198</v>
      </c>
      <c r="X6" s="60">
        <f>X5/AH5</f>
        <v>0.18181818181818182</v>
      </c>
      <c r="Y6" s="60">
        <f>Y5/AI5</f>
        <v>7.8431372549019607E-3</v>
      </c>
      <c r="Z6" s="59">
        <f>Z5/AH5</f>
        <v>6.0606060606060608E-2</v>
      </c>
      <c r="AA6" s="59">
        <f>AA5/AI5</f>
        <v>1.5686274509803921E-3</v>
      </c>
      <c r="AB6" s="60">
        <f>AB5/AH5</f>
        <v>9.0909090909090912E-2</v>
      </c>
      <c r="AC6" s="60">
        <f>AC5/AI5</f>
        <v>1.019607843137255E-2</v>
      </c>
      <c r="AD6" s="59">
        <f>AD5/AH5</f>
        <v>0.18181818181818182</v>
      </c>
      <c r="AE6" s="59">
        <f>AE5/AI5</f>
        <v>0.16549019607843138</v>
      </c>
      <c r="AF6" s="60">
        <f>AF5/AH5</f>
        <v>6.0606060606060608E-2</v>
      </c>
      <c r="AG6" s="60">
        <f>AG5/AI5</f>
        <v>2.352941176470588E-3</v>
      </c>
      <c r="AH6" s="61">
        <f>V6+X6+Z6+AB6+AD6+AF6</f>
        <v>1</v>
      </c>
      <c r="AI6" s="62">
        <f>W6+Y6+AA6+AC6+AE6+AG6+0.001</f>
        <v>0.99629411764705889</v>
      </c>
      <c r="AJ6" s="63">
        <f>AJ5/AI5</f>
        <v>0.39921568627450982</v>
      </c>
      <c r="AK6" s="64">
        <f>AK5/AI5</f>
        <v>0.48470588235294115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1.5698587127158557E-3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112</v>
      </c>
      <c r="F8" s="73">
        <v>202</v>
      </c>
      <c r="G8" s="93">
        <v>113</v>
      </c>
      <c r="H8" s="73">
        <v>203</v>
      </c>
      <c r="I8" s="22">
        <f t="shared" si="0"/>
        <v>-1</v>
      </c>
      <c r="J8" s="33">
        <f t="shared" si="0"/>
        <v>-1</v>
      </c>
      <c r="K8" s="93">
        <v>113</v>
      </c>
      <c r="L8" s="73">
        <v>209</v>
      </c>
      <c r="M8" s="22">
        <f t="shared" si="1"/>
        <v>-1</v>
      </c>
      <c r="N8" s="34">
        <f t="shared" si="1"/>
        <v>-7</v>
      </c>
      <c r="O8" s="69">
        <f t="shared" si="2"/>
        <v>-3.3492822966507178E-2</v>
      </c>
      <c r="P8" s="35">
        <f t="shared" si="3"/>
        <v>0.15855572998430142</v>
      </c>
      <c r="Q8" s="10"/>
      <c r="R8">
        <v>1</v>
      </c>
      <c r="S8" s="143">
        <f>D8</f>
        <v>5</v>
      </c>
      <c r="T8" s="49">
        <f t="shared" si="4"/>
        <v>202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10</v>
      </c>
      <c r="F9" s="73">
        <v>19</v>
      </c>
      <c r="G9" s="93">
        <v>10</v>
      </c>
      <c r="H9" s="73">
        <v>19</v>
      </c>
      <c r="I9" s="22">
        <f t="shared" si="0"/>
        <v>0</v>
      </c>
      <c r="J9" s="33">
        <f t="shared" si="0"/>
        <v>0</v>
      </c>
      <c r="K9" s="93">
        <v>7</v>
      </c>
      <c r="L9" s="73">
        <v>16</v>
      </c>
      <c r="M9" s="22">
        <f t="shared" si="1"/>
        <v>3</v>
      </c>
      <c r="N9" s="34">
        <f t="shared" si="1"/>
        <v>3</v>
      </c>
      <c r="O9" s="69">
        <f t="shared" si="2"/>
        <v>0.1875</v>
      </c>
      <c r="P9" s="35">
        <f t="shared" si="3"/>
        <v>1.4913657770800628E-2</v>
      </c>
      <c r="Q9" s="10"/>
      <c r="R9">
        <v>1</v>
      </c>
      <c r="S9" s="94">
        <f t="shared" ref="S9:S53" si="5">D9</f>
        <v>1</v>
      </c>
      <c r="T9" s="49">
        <f t="shared" si="4"/>
        <v>19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2</v>
      </c>
      <c r="L10" s="73">
        <v>2</v>
      </c>
      <c r="M10" s="22">
        <f t="shared" si="1"/>
        <v>-1</v>
      </c>
      <c r="N10" s="34">
        <f t="shared" si="1"/>
        <v>-1</v>
      </c>
      <c r="O10" s="69">
        <f t="shared" si="2"/>
        <v>-0.5</v>
      </c>
      <c r="P10" s="35">
        <f t="shared" si="3"/>
        <v>7.8492935635792783E-4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1.5698587127158557E-3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176</v>
      </c>
      <c r="F12" s="73">
        <v>217</v>
      </c>
      <c r="G12" s="93">
        <v>175</v>
      </c>
      <c r="H12" s="73">
        <v>216</v>
      </c>
      <c r="I12" s="22">
        <f t="shared" si="0"/>
        <v>1</v>
      </c>
      <c r="J12" s="33">
        <f t="shared" si="0"/>
        <v>1</v>
      </c>
      <c r="K12" s="93">
        <v>174</v>
      </c>
      <c r="L12" s="73">
        <v>219</v>
      </c>
      <c r="M12" s="22">
        <f t="shared" si="1"/>
        <v>2</v>
      </c>
      <c r="N12" s="34">
        <f t="shared" si="1"/>
        <v>-2</v>
      </c>
      <c r="O12" s="69">
        <f t="shared" si="2"/>
        <v>-9.1324200913242004E-3</v>
      </c>
      <c r="P12" s="35">
        <f t="shared" si="3"/>
        <v>0.17032967032967034</v>
      </c>
      <c r="Q12" s="10"/>
      <c r="R12">
        <v>1</v>
      </c>
      <c r="S12" s="94">
        <f t="shared" si="5"/>
        <v>1</v>
      </c>
      <c r="T12" s="49">
        <f t="shared" si="4"/>
        <v>217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142</v>
      </c>
      <c r="F13" s="73">
        <v>142</v>
      </c>
      <c r="G13" s="93">
        <v>143</v>
      </c>
      <c r="H13" s="73">
        <v>143</v>
      </c>
      <c r="I13" s="22">
        <f t="shared" si="0"/>
        <v>-1</v>
      </c>
      <c r="J13" s="33">
        <f t="shared" si="0"/>
        <v>-1</v>
      </c>
      <c r="K13" s="93">
        <v>132</v>
      </c>
      <c r="L13" s="73">
        <v>132</v>
      </c>
      <c r="M13" s="22">
        <f t="shared" si="1"/>
        <v>10</v>
      </c>
      <c r="N13" s="34">
        <f t="shared" si="1"/>
        <v>10</v>
      </c>
      <c r="O13" s="69">
        <f>IF(ISERROR(N13/L13),0,N13/L13)</f>
        <v>7.575757575757576E-2</v>
      </c>
      <c r="P13" s="35">
        <f t="shared" si="3"/>
        <v>0.11145996860282574</v>
      </c>
      <c r="Q13" s="10"/>
      <c r="R13">
        <v>1</v>
      </c>
      <c r="S13" s="94">
        <f t="shared" si="5"/>
        <v>1</v>
      </c>
      <c r="T13" s="49">
        <f t="shared" si="4"/>
        <v>142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7.8492935635792783E-4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7.8492935635792783E-4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5</v>
      </c>
      <c r="F17" s="73">
        <v>6</v>
      </c>
      <c r="G17" s="93">
        <v>5</v>
      </c>
      <c r="H17" s="73">
        <v>6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0</v>
      </c>
      <c r="N17" s="34">
        <f t="shared" si="1"/>
        <v>1</v>
      </c>
      <c r="O17" s="69">
        <f t="shared" si="6"/>
        <v>0.2</v>
      </c>
      <c r="P17" s="35">
        <f t="shared" si="3"/>
        <v>4.7095761381475663E-3</v>
      </c>
      <c r="Q17" s="10"/>
      <c r="R17">
        <v>1</v>
      </c>
      <c r="S17" s="94">
        <f t="shared" si="5"/>
        <v>1</v>
      </c>
      <c r="T17" s="49">
        <f t="shared" si="4"/>
        <v>6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42</v>
      </c>
      <c r="F18" s="73">
        <v>42</v>
      </c>
      <c r="G18" s="93">
        <v>42</v>
      </c>
      <c r="H18" s="73">
        <v>42</v>
      </c>
      <c r="I18" s="22">
        <f t="shared" si="0"/>
        <v>0</v>
      </c>
      <c r="J18" s="33">
        <f t="shared" si="0"/>
        <v>0</v>
      </c>
      <c r="K18" s="93">
        <v>40</v>
      </c>
      <c r="L18" s="73">
        <v>40</v>
      </c>
      <c r="M18" s="22">
        <f t="shared" si="1"/>
        <v>2</v>
      </c>
      <c r="N18" s="34">
        <f t="shared" si="1"/>
        <v>2</v>
      </c>
      <c r="O18" s="69">
        <f t="shared" si="6"/>
        <v>0.05</v>
      </c>
      <c r="P18" s="35">
        <f t="shared" si="3"/>
        <v>3.2967032967032968E-2</v>
      </c>
      <c r="Q18" s="10"/>
      <c r="R18">
        <v>1</v>
      </c>
      <c r="S18" s="94">
        <f t="shared" si="5"/>
        <v>1</v>
      </c>
      <c r="T18" s="49">
        <f t="shared" si="4"/>
        <v>42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7.8492935635792783E-4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7.8492935635792783E-4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121</v>
      </c>
      <c r="F21" s="73">
        <v>130</v>
      </c>
      <c r="G21" s="93">
        <v>121</v>
      </c>
      <c r="H21" s="73">
        <v>130</v>
      </c>
      <c r="I21" s="22">
        <f t="shared" si="0"/>
        <v>0</v>
      </c>
      <c r="J21" s="33">
        <f t="shared" si="0"/>
        <v>0</v>
      </c>
      <c r="K21" s="93">
        <v>127</v>
      </c>
      <c r="L21" s="73">
        <v>138</v>
      </c>
      <c r="M21" s="22">
        <f t="shared" ref="M21:N33" si="7">E21-K21</f>
        <v>-6</v>
      </c>
      <c r="N21" s="34">
        <f t="shared" si="7"/>
        <v>-8</v>
      </c>
      <c r="O21" s="69">
        <f t="shared" si="6"/>
        <v>-5.7971014492753624E-2</v>
      </c>
      <c r="P21" s="35">
        <f t="shared" si="3"/>
        <v>0.10204081632653061</v>
      </c>
      <c r="Q21" s="10"/>
      <c r="R21">
        <v>1</v>
      </c>
      <c r="S21" s="94">
        <f t="shared" si="5"/>
        <v>1</v>
      </c>
      <c r="T21" s="49">
        <f t="shared" si="4"/>
        <v>130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4.7095761381475663E-3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3</v>
      </c>
      <c r="F23" s="73">
        <v>7</v>
      </c>
      <c r="G23" s="93">
        <v>3</v>
      </c>
      <c r="H23" s="73">
        <v>7</v>
      </c>
      <c r="I23" s="37">
        <f t="shared" si="0"/>
        <v>0</v>
      </c>
      <c r="J23" s="33">
        <f t="shared" si="0"/>
        <v>0</v>
      </c>
      <c r="K23" s="93">
        <v>5</v>
      </c>
      <c r="L23" s="73">
        <v>9</v>
      </c>
      <c r="M23" s="37">
        <f t="shared" si="7"/>
        <v>-2</v>
      </c>
      <c r="N23" s="38">
        <f t="shared" si="7"/>
        <v>-2</v>
      </c>
      <c r="O23" s="70">
        <f t="shared" si="6"/>
        <v>-0.22222222222222221</v>
      </c>
      <c r="P23" s="39">
        <f t="shared" si="3"/>
        <v>5.4945054945054949E-3</v>
      </c>
      <c r="Q23" s="10"/>
      <c r="R23">
        <v>1</v>
      </c>
      <c r="S23" s="94">
        <f t="shared" si="5"/>
        <v>1</v>
      </c>
      <c r="T23" s="49">
        <f t="shared" si="4"/>
        <v>7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1</v>
      </c>
      <c r="N24" s="38">
        <f t="shared" si="7"/>
        <v>1</v>
      </c>
      <c r="O24" s="70">
        <f t="shared" si="6"/>
        <v>0</v>
      </c>
      <c r="P24" s="39">
        <f t="shared" si="3"/>
        <v>7.8492935635792783E-4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12</v>
      </c>
      <c r="F26" s="73">
        <v>19</v>
      </c>
      <c r="G26" s="93">
        <v>13</v>
      </c>
      <c r="H26" s="73">
        <v>21</v>
      </c>
      <c r="I26" s="22">
        <f t="shared" si="0"/>
        <v>-1</v>
      </c>
      <c r="J26" s="33">
        <f t="shared" si="0"/>
        <v>-2</v>
      </c>
      <c r="K26" s="93">
        <v>11</v>
      </c>
      <c r="L26" s="73">
        <v>16</v>
      </c>
      <c r="M26" s="22">
        <f t="shared" si="7"/>
        <v>1</v>
      </c>
      <c r="N26" s="34">
        <f t="shared" si="7"/>
        <v>3</v>
      </c>
      <c r="O26" s="69">
        <f t="shared" si="6"/>
        <v>0.1875</v>
      </c>
      <c r="P26" s="35">
        <f t="shared" si="3"/>
        <v>1.4913657770800628E-2</v>
      </c>
      <c r="Q26" s="10"/>
      <c r="R26">
        <v>1</v>
      </c>
      <c r="S26" s="94">
        <f t="shared" si="5"/>
        <v>1</v>
      </c>
      <c r="T26" s="49">
        <f t="shared" si="4"/>
        <v>19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>
        <v>4</v>
      </c>
      <c r="G27" s="93"/>
      <c r="H27" s="73">
        <v>4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-1</v>
      </c>
      <c r="N27" s="34">
        <f t="shared" si="7"/>
        <v>-1</v>
      </c>
      <c r="O27" s="69">
        <f t="shared" si="6"/>
        <v>-0.2</v>
      </c>
      <c r="P27" s="35">
        <f t="shared" si="3"/>
        <v>3.1397174254317113E-3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3</v>
      </c>
      <c r="L28" s="73">
        <v>3</v>
      </c>
      <c r="M28" s="22">
        <f t="shared" si="7"/>
        <v>-1</v>
      </c>
      <c r="N28" s="34">
        <f t="shared" si="7"/>
        <v>-1</v>
      </c>
      <c r="O28" s="69">
        <f t="shared" si="6"/>
        <v>-0.33333333333333331</v>
      </c>
      <c r="P28" s="35">
        <f t="shared" si="3"/>
        <v>1.5698587127158557E-3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250</v>
      </c>
      <c r="F29" s="73">
        <v>290</v>
      </c>
      <c r="G29" s="93">
        <v>249</v>
      </c>
      <c r="H29" s="73">
        <v>290</v>
      </c>
      <c r="I29" s="22">
        <f t="shared" si="0"/>
        <v>1</v>
      </c>
      <c r="J29" s="33">
        <f t="shared" si="0"/>
        <v>0</v>
      </c>
      <c r="K29" s="93">
        <v>239</v>
      </c>
      <c r="L29" s="73">
        <v>278</v>
      </c>
      <c r="M29" s="22">
        <f t="shared" si="7"/>
        <v>11</v>
      </c>
      <c r="N29" s="34">
        <f t="shared" si="7"/>
        <v>12</v>
      </c>
      <c r="O29" s="69">
        <f t="shared" si="6"/>
        <v>4.3165467625899283E-2</v>
      </c>
      <c r="P29" s="35">
        <f t="shared" si="3"/>
        <v>0.22762951334379905</v>
      </c>
      <c r="Q29" s="10"/>
      <c r="R29">
        <v>1</v>
      </c>
      <c r="S29" s="94">
        <f t="shared" si="5"/>
        <v>1</v>
      </c>
      <c r="T29" s="49">
        <f t="shared" si="4"/>
        <v>290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7.8492935635792783E-4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21</v>
      </c>
      <c r="H35" s="73">
        <v>21</v>
      </c>
      <c r="I35" s="22">
        <f t="shared" si="0"/>
        <v>0</v>
      </c>
      <c r="J35" s="33">
        <f t="shared" si="0"/>
        <v>0</v>
      </c>
      <c r="K35" s="93">
        <v>46</v>
      </c>
      <c r="L35" s="73">
        <v>46</v>
      </c>
      <c r="M35" s="22">
        <f t="shared" ref="M35:N54" si="8">E35-K35</f>
        <v>-25</v>
      </c>
      <c r="N35" s="34">
        <f t="shared" si="8"/>
        <v>-25</v>
      </c>
      <c r="O35" s="69">
        <f t="shared" si="6"/>
        <v>-0.54347826086956519</v>
      </c>
      <c r="P35" s="35">
        <f t="shared" si="3"/>
        <v>1.6483516483516484E-2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2.3547880690737832E-3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11</v>
      </c>
      <c r="G37" s="93">
        <v>11</v>
      </c>
      <c r="H37" s="73">
        <v>11</v>
      </c>
      <c r="I37" s="22">
        <f t="shared" ref="I37:J54" si="9">E37-G37</f>
        <v>0</v>
      </c>
      <c r="J37" s="36">
        <f t="shared" si="9"/>
        <v>0</v>
      </c>
      <c r="K37" s="93">
        <v>10</v>
      </c>
      <c r="L37" s="73">
        <v>11</v>
      </c>
      <c r="M37" s="22">
        <f t="shared" si="8"/>
        <v>1</v>
      </c>
      <c r="N37" s="34">
        <f t="shared" si="8"/>
        <v>0</v>
      </c>
      <c r="O37" s="69">
        <f t="shared" si="6"/>
        <v>0</v>
      </c>
      <c r="P37" s="35">
        <f t="shared" si="3"/>
        <v>8.634222919937205E-3</v>
      </c>
      <c r="Q37" s="10"/>
      <c r="R37" s="98">
        <v>1</v>
      </c>
      <c r="S37" s="96">
        <f t="shared" si="5"/>
        <v>4</v>
      </c>
      <c r="T37" s="49">
        <f t="shared" si="4"/>
        <v>11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7.8492935635792783E-4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>
        <v>1</v>
      </c>
      <c r="F40" s="73">
        <v>1</v>
      </c>
      <c r="G40" s="22">
        <v>3</v>
      </c>
      <c r="H40" s="73">
        <v>3</v>
      </c>
      <c r="I40" s="22">
        <f t="shared" si="9"/>
        <v>-2</v>
      </c>
      <c r="J40" s="36">
        <f t="shared" si="9"/>
        <v>-2</v>
      </c>
      <c r="K40" s="22"/>
      <c r="L40" s="73"/>
      <c r="M40" s="22">
        <f t="shared" si="8"/>
        <v>1</v>
      </c>
      <c r="N40" s="34">
        <f t="shared" si="8"/>
        <v>1</v>
      </c>
      <c r="O40" s="69">
        <f t="shared" si="6"/>
        <v>0</v>
      </c>
      <c r="P40" s="35">
        <f t="shared" si="3"/>
        <v>7.8492935635792783E-4</v>
      </c>
      <c r="Q40" s="10"/>
      <c r="R40">
        <v>0</v>
      </c>
      <c r="S40" s="100">
        <f t="shared" si="5"/>
        <v>1</v>
      </c>
      <c r="T40" s="49">
        <f t="shared" si="4"/>
        <v>1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121</v>
      </c>
      <c r="F41" s="72">
        <v>127</v>
      </c>
      <c r="G41" s="93">
        <v>124</v>
      </c>
      <c r="H41" s="72">
        <v>130</v>
      </c>
      <c r="I41" s="22">
        <f t="shared" si="9"/>
        <v>-3</v>
      </c>
      <c r="J41" s="36">
        <f t="shared" si="9"/>
        <v>-3</v>
      </c>
      <c r="K41" s="93">
        <v>78</v>
      </c>
      <c r="L41" s="72">
        <v>84</v>
      </c>
      <c r="M41" s="22">
        <f t="shared" si="8"/>
        <v>43</v>
      </c>
      <c r="N41" s="34">
        <f t="shared" si="8"/>
        <v>43</v>
      </c>
      <c r="O41" s="69">
        <f t="shared" si="6"/>
        <v>0.51190476190476186</v>
      </c>
      <c r="P41" s="35">
        <f t="shared" si="3"/>
        <v>9.968602825745683E-2</v>
      </c>
      <c r="Q41" s="10"/>
      <c r="R41">
        <v>1</v>
      </c>
      <c r="S41" s="94">
        <f t="shared" si="5"/>
        <v>1</v>
      </c>
      <c r="T41" s="49">
        <f t="shared" si="4"/>
        <v>127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7.8492935635792783E-4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7.8492935635792783E-4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7.8492935635792783E-4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6</v>
      </c>
      <c r="G53" s="21">
        <v>5</v>
      </c>
      <c r="H53" s="72">
        <v>5</v>
      </c>
      <c r="I53" s="42">
        <f t="shared" si="9"/>
        <v>0</v>
      </c>
      <c r="J53" s="40">
        <f t="shared" si="9"/>
        <v>1</v>
      </c>
      <c r="K53" s="21">
        <v>5</v>
      </c>
      <c r="L53" s="72">
        <v>5</v>
      </c>
      <c r="M53" s="21">
        <f t="shared" si="8"/>
        <v>0</v>
      </c>
      <c r="N53" s="34">
        <f t="shared" si="8"/>
        <v>1</v>
      </c>
      <c r="O53" s="69">
        <f t="shared" si="6"/>
        <v>0.2</v>
      </c>
      <c r="P53" s="35">
        <f t="shared" si="3"/>
        <v>4.7095761381475663E-3</v>
      </c>
      <c r="Q53" s="10"/>
      <c r="R53">
        <v>0</v>
      </c>
      <c r="S53" s="13">
        <f t="shared" si="5"/>
        <v>0</v>
      </c>
      <c r="T53" s="49">
        <f t="shared" si="4"/>
        <v>6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1060</v>
      </c>
      <c r="F54" s="75">
        <f>SUM(F5:F53)</f>
        <v>1274</v>
      </c>
      <c r="G54" s="43">
        <f>SUM(G5:G53)</f>
        <v>1066</v>
      </c>
      <c r="H54" s="75">
        <f>SUM(H5:H53)</f>
        <v>1281</v>
      </c>
      <c r="I54" s="44">
        <f t="shared" si="9"/>
        <v>-6</v>
      </c>
      <c r="J54" s="141">
        <f t="shared" si="9"/>
        <v>-7</v>
      </c>
      <c r="K54" s="43">
        <f>SUM(K5:K53)</f>
        <v>1020</v>
      </c>
      <c r="L54" s="75">
        <f>SUM(L5:L53)</f>
        <v>1242</v>
      </c>
      <c r="M54" s="44">
        <f t="shared" si="8"/>
        <v>40</v>
      </c>
      <c r="N54" s="45">
        <f t="shared" si="8"/>
        <v>32</v>
      </c>
      <c r="O54" s="71">
        <f t="shared" si="6"/>
        <v>2.5764895330112721E-2</v>
      </c>
      <c r="P54" s="46">
        <f t="shared" si="3"/>
        <v>1</v>
      </c>
      <c r="Q54" s="14"/>
      <c r="R54" s="15">
        <f>SUM(R5:R53)</f>
        <v>33</v>
      </c>
      <c r="T54" s="88">
        <f t="shared" si="4"/>
        <v>1274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102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44013</v>
      </c>
      <c r="F3" s="257"/>
      <c r="G3" s="256">
        <v>43983</v>
      </c>
      <c r="H3" s="257"/>
      <c r="I3" s="250" t="s">
        <v>3</v>
      </c>
      <c r="J3" s="251"/>
      <c r="K3" s="256">
        <v>43647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1.56128024980484E-3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1037</v>
      </c>
      <c r="X5" s="83">
        <v>6</v>
      </c>
      <c r="Y5" s="83">
        <f>SUM(T7+T14+T15+T30+T32+T33+T36+T42+T44+T45+T47+T50+T51)</f>
        <v>10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212</v>
      </c>
      <c r="AF5" s="83">
        <v>2</v>
      </c>
      <c r="AG5" s="83">
        <f>$T6+$T24</f>
        <v>3</v>
      </c>
      <c r="AH5" s="57">
        <f>V5+X5+Z5+AB5+AD5+AF5</f>
        <v>33</v>
      </c>
      <c r="AI5" s="58">
        <f>W5+Y5+AA5+AC5+AE5+AG5+T53</f>
        <v>1282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1.56128024980484E-3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0.80889235569422779</v>
      </c>
      <c r="X6" s="60">
        <f>X5/AH5</f>
        <v>0.18181818181818182</v>
      </c>
      <c r="Y6" s="60">
        <f>Y5/AI5</f>
        <v>7.8003120124804995E-3</v>
      </c>
      <c r="Z6" s="59">
        <f>Z5/AH5</f>
        <v>6.0606060606060608E-2</v>
      </c>
      <c r="AA6" s="59">
        <f>AA5/AI5</f>
        <v>1.5600624024960999E-3</v>
      </c>
      <c r="AB6" s="60">
        <f>AB5/AH5</f>
        <v>9.0909090909090912E-2</v>
      </c>
      <c r="AC6" s="60">
        <f>AC5/AI5</f>
        <v>1.0140405616224649E-2</v>
      </c>
      <c r="AD6" s="59">
        <f>AD5/AH5</f>
        <v>0.18181818181818182</v>
      </c>
      <c r="AE6" s="59">
        <f>AE5/AI5</f>
        <v>0.16536661466458658</v>
      </c>
      <c r="AF6" s="60">
        <f>AF5/AH5</f>
        <v>6.0606060606060608E-2</v>
      </c>
      <c r="AG6" s="60">
        <f>AG5/AI5</f>
        <v>2.3400936037441498E-3</v>
      </c>
      <c r="AH6" s="61">
        <f>V6+X6+Z6+AB6+AD6+AF6</f>
        <v>1</v>
      </c>
      <c r="AI6" s="62">
        <f>W6+Y6+AA6+AC6+AE6+AG6+0.001</f>
        <v>0.99709984399375973</v>
      </c>
      <c r="AJ6" s="63">
        <f>AJ5/AI5</f>
        <v>0.39703588143525742</v>
      </c>
      <c r="AK6" s="64">
        <f>AK5/AI5</f>
        <v>0.48205928237129486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1.56128024980484E-3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113</v>
      </c>
      <c r="F8" s="73">
        <v>203</v>
      </c>
      <c r="G8" s="93">
        <v>113</v>
      </c>
      <c r="H8" s="73">
        <v>202</v>
      </c>
      <c r="I8" s="22">
        <f t="shared" si="0"/>
        <v>0</v>
      </c>
      <c r="J8" s="33">
        <f t="shared" si="0"/>
        <v>1</v>
      </c>
      <c r="K8" s="93">
        <v>115</v>
      </c>
      <c r="L8" s="73">
        <v>210</v>
      </c>
      <c r="M8" s="22">
        <f t="shared" si="1"/>
        <v>-2</v>
      </c>
      <c r="N8" s="34">
        <f t="shared" si="1"/>
        <v>-7</v>
      </c>
      <c r="O8" s="69">
        <f t="shared" si="2"/>
        <v>-3.3333333333333333E-2</v>
      </c>
      <c r="P8" s="35">
        <f t="shared" si="3"/>
        <v>0.15846994535519127</v>
      </c>
      <c r="Q8" s="10"/>
      <c r="R8">
        <v>1</v>
      </c>
      <c r="S8" s="143">
        <f>D8</f>
        <v>5</v>
      </c>
      <c r="T8" s="49">
        <f t="shared" si="4"/>
        <v>203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10</v>
      </c>
      <c r="F9" s="73">
        <v>19</v>
      </c>
      <c r="G9" s="93">
        <v>10</v>
      </c>
      <c r="H9" s="73">
        <v>19</v>
      </c>
      <c r="I9" s="22">
        <f t="shared" si="0"/>
        <v>0</v>
      </c>
      <c r="J9" s="33">
        <f t="shared" si="0"/>
        <v>0</v>
      </c>
      <c r="K9" s="93">
        <v>7</v>
      </c>
      <c r="L9" s="73">
        <v>16</v>
      </c>
      <c r="M9" s="22">
        <f t="shared" si="1"/>
        <v>3</v>
      </c>
      <c r="N9" s="34">
        <f t="shared" si="1"/>
        <v>3</v>
      </c>
      <c r="O9" s="69">
        <f t="shared" si="2"/>
        <v>0.1875</v>
      </c>
      <c r="P9" s="35">
        <f t="shared" si="3"/>
        <v>1.4832162373145981E-2</v>
      </c>
      <c r="Q9" s="10"/>
      <c r="R9">
        <v>1</v>
      </c>
      <c r="S9" s="94">
        <f t="shared" ref="S9:S53" si="5">D9</f>
        <v>1</v>
      </c>
      <c r="T9" s="49">
        <f t="shared" si="4"/>
        <v>19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2</v>
      </c>
      <c r="L10" s="73">
        <v>2</v>
      </c>
      <c r="M10" s="22">
        <f t="shared" si="1"/>
        <v>-1</v>
      </c>
      <c r="N10" s="34">
        <f t="shared" si="1"/>
        <v>-1</v>
      </c>
      <c r="O10" s="69">
        <f t="shared" si="2"/>
        <v>-0.5</v>
      </c>
      <c r="P10" s="35">
        <f t="shared" si="3"/>
        <v>7.8064012490241998E-4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1.56128024980484E-3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175</v>
      </c>
      <c r="F12" s="73">
        <v>216</v>
      </c>
      <c r="G12" s="93">
        <v>171</v>
      </c>
      <c r="H12" s="73">
        <v>212</v>
      </c>
      <c r="I12" s="22">
        <f t="shared" si="0"/>
        <v>4</v>
      </c>
      <c r="J12" s="33">
        <f t="shared" si="0"/>
        <v>4</v>
      </c>
      <c r="K12" s="93">
        <v>175</v>
      </c>
      <c r="L12" s="73">
        <v>220</v>
      </c>
      <c r="M12" s="22">
        <f t="shared" si="1"/>
        <v>0</v>
      </c>
      <c r="N12" s="34">
        <f t="shared" si="1"/>
        <v>-4</v>
      </c>
      <c r="O12" s="69">
        <f t="shared" si="2"/>
        <v>-1.8181818181818181E-2</v>
      </c>
      <c r="P12" s="35">
        <f t="shared" si="3"/>
        <v>0.16861826697892271</v>
      </c>
      <c r="Q12" s="10"/>
      <c r="R12">
        <v>1</v>
      </c>
      <c r="S12" s="94">
        <f t="shared" si="5"/>
        <v>1</v>
      </c>
      <c r="T12" s="49">
        <f t="shared" si="4"/>
        <v>216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143</v>
      </c>
      <c r="F13" s="73">
        <v>143</v>
      </c>
      <c r="G13" s="93">
        <v>149</v>
      </c>
      <c r="H13" s="73">
        <v>149</v>
      </c>
      <c r="I13" s="22">
        <f t="shared" si="0"/>
        <v>-6</v>
      </c>
      <c r="J13" s="33">
        <f t="shared" si="0"/>
        <v>-6</v>
      </c>
      <c r="K13" s="93">
        <v>132</v>
      </c>
      <c r="L13" s="73">
        <v>132</v>
      </c>
      <c r="M13" s="22">
        <f t="shared" si="1"/>
        <v>11</v>
      </c>
      <c r="N13" s="34">
        <f t="shared" si="1"/>
        <v>11</v>
      </c>
      <c r="O13" s="69">
        <f>IF(ISERROR(N13/L13),0,N13/L13)</f>
        <v>8.3333333333333329E-2</v>
      </c>
      <c r="P13" s="35">
        <f t="shared" si="3"/>
        <v>0.11163153786104606</v>
      </c>
      <c r="Q13" s="10"/>
      <c r="R13">
        <v>1</v>
      </c>
      <c r="S13" s="94">
        <f t="shared" si="5"/>
        <v>1</v>
      </c>
      <c r="T13" s="49">
        <f t="shared" si="4"/>
        <v>143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7.8064012490241998E-4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7.8064012490241998E-4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5</v>
      </c>
      <c r="F17" s="73">
        <v>6</v>
      </c>
      <c r="G17" s="93">
        <v>4</v>
      </c>
      <c r="H17" s="73">
        <v>4</v>
      </c>
      <c r="I17" s="22">
        <f t="shared" si="0"/>
        <v>1</v>
      </c>
      <c r="J17" s="33">
        <f t="shared" si="0"/>
        <v>2</v>
      </c>
      <c r="K17" s="93">
        <v>6</v>
      </c>
      <c r="L17" s="73">
        <v>6</v>
      </c>
      <c r="M17" s="22">
        <f t="shared" si="1"/>
        <v>-1</v>
      </c>
      <c r="N17" s="34">
        <f t="shared" si="1"/>
        <v>0</v>
      </c>
      <c r="O17" s="69">
        <f t="shared" si="6"/>
        <v>0</v>
      </c>
      <c r="P17" s="35">
        <f t="shared" si="3"/>
        <v>4.6838407494145199E-3</v>
      </c>
      <c r="Q17" s="10"/>
      <c r="R17">
        <v>1</v>
      </c>
      <c r="S17" s="94">
        <f t="shared" si="5"/>
        <v>1</v>
      </c>
      <c r="T17" s="49">
        <f t="shared" si="4"/>
        <v>6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42</v>
      </c>
      <c r="F18" s="73">
        <v>42</v>
      </c>
      <c r="G18" s="93">
        <v>42</v>
      </c>
      <c r="H18" s="73">
        <v>42</v>
      </c>
      <c r="I18" s="22">
        <f t="shared" si="0"/>
        <v>0</v>
      </c>
      <c r="J18" s="33">
        <f t="shared" si="0"/>
        <v>0</v>
      </c>
      <c r="K18" s="93">
        <v>39</v>
      </c>
      <c r="L18" s="73">
        <v>39</v>
      </c>
      <c r="M18" s="22">
        <f t="shared" si="1"/>
        <v>3</v>
      </c>
      <c r="N18" s="34">
        <f t="shared" si="1"/>
        <v>3</v>
      </c>
      <c r="O18" s="69">
        <f t="shared" si="6"/>
        <v>7.6923076923076927E-2</v>
      </c>
      <c r="P18" s="35">
        <f t="shared" si="3"/>
        <v>3.2786885245901641E-2</v>
      </c>
      <c r="Q18" s="10"/>
      <c r="R18">
        <v>1</v>
      </c>
      <c r="S18" s="94">
        <f t="shared" si="5"/>
        <v>1</v>
      </c>
      <c r="T18" s="49">
        <f t="shared" si="4"/>
        <v>42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7.8064012490241998E-4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7.8064012490241998E-4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121</v>
      </c>
      <c r="F21" s="73">
        <v>130</v>
      </c>
      <c r="G21" s="93">
        <v>121</v>
      </c>
      <c r="H21" s="73">
        <v>130</v>
      </c>
      <c r="I21" s="22">
        <f t="shared" si="0"/>
        <v>0</v>
      </c>
      <c r="J21" s="33">
        <f t="shared" si="0"/>
        <v>0</v>
      </c>
      <c r="K21" s="93">
        <v>126</v>
      </c>
      <c r="L21" s="73">
        <v>137</v>
      </c>
      <c r="M21" s="22">
        <f t="shared" ref="M21:N33" si="7">E21-K21</f>
        <v>-5</v>
      </c>
      <c r="N21" s="34">
        <f t="shared" si="7"/>
        <v>-7</v>
      </c>
      <c r="O21" s="69">
        <f t="shared" si="6"/>
        <v>-5.1094890510948905E-2</v>
      </c>
      <c r="P21" s="35">
        <f t="shared" si="3"/>
        <v>0.1014832162373146</v>
      </c>
      <c r="Q21" s="10"/>
      <c r="R21">
        <v>1</v>
      </c>
      <c r="S21" s="94">
        <f t="shared" si="5"/>
        <v>1</v>
      </c>
      <c r="T21" s="49">
        <f t="shared" si="4"/>
        <v>130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4.6838407494145199E-3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3</v>
      </c>
      <c r="F23" s="73">
        <v>7</v>
      </c>
      <c r="G23" s="93">
        <v>4</v>
      </c>
      <c r="H23" s="73">
        <v>8</v>
      </c>
      <c r="I23" s="37">
        <f t="shared" si="0"/>
        <v>-1</v>
      </c>
      <c r="J23" s="33">
        <f t="shared" si="0"/>
        <v>-1</v>
      </c>
      <c r="K23" s="93">
        <v>6</v>
      </c>
      <c r="L23" s="73">
        <v>10</v>
      </c>
      <c r="M23" s="37">
        <f t="shared" si="7"/>
        <v>-3</v>
      </c>
      <c r="N23" s="38">
        <f t="shared" si="7"/>
        <v>-3</v>
      </c>
      <c r="O23" s="70">
        <f t="shared" si="6"/>
        <v>-0.3</v>
      </c>
      <c r="P23" s="39">
        <f t="shared" si="3"/>
        <v>5.4644808743169399E-3</v>
      </c>
      <c r="Q23" s="10"/>
      <c r="R23">
        <v>1</v>
      </c>
      <c r="S23" s="94">
        <f t="shared" si="5"/>
        <v>1</v>
      </c>
      <c r="T23" s="49">
        <f t="shared" si="4"/>
        <v>7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1</v>
      </c>
      <c r="N24" s="38">
        <f t="shared" si="7"/>
        <v>1</v>
      </c>
      <c r="O24" s="70">
        <f t="shared" si="6"/>
        <v>0</v>
      </c>
      <c r="P24" s="39">
        <f t="shared" si="3"/>
        <v>7.8064012490241998E-4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13</v>
      </c>
      <c r="F26" s="73">
        <v>21</v>
      </c>
      <c r="G26" s="93">
        <v>13</v>
      </c>
      <c r="H26" s="73">
        <v>21</v>
      </c>
      <c r="I26" s="22">
        <f t="shared" si="0"/>
        <v>0</v>
      </c>
      <c r="J26" s="33">
        <f t="shared" si="0"/>
        <v>0</v>
      </c>
      <c r="K26" s="93">
        <v>11</v>
      </c>
      <c r="L26" s="73">
        <v>15</v>
      </c>
      <c r="M26" s="22">
        <f t="shared" si="7"/>
        <v>2</v>
      </c>
      <c r="N26" s="34">
        <f t="shared" si="7"/>
        <v>6</v>
      </c>
      <c r="O26" s="69">
        <f t="shared" si="6"/>
        <v>0.4</v>
      </c>
      <c r="P26" s="35">
        <f t="shared" si="3"/>
        <v>1.6393442622950821E-2</v>
      </c>
      <c r="Q26" s="10"/>
      <c r="R26">
        <v>1</v>
      </c>
      <c r="S26" s="94">
        <f t="shared" si="5"/>
        <v>1</v>
      </c>
      <c r="T26" s="49">
        <f t="shared" si="4"/>
        <v>21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/>
      <c r="F27" s="73">
        <v>4</v>
      </c>
      <c r="G27" s="93">
        <v>1</v>
      </c>
      <c r="H27" s="73">
        <v>4</v>
      </c>
      <c r="I27" s="22">
        <f t="shared" si="0"/>
        <v>-1</v>
      </c>
      <c r="J27" s="33">
        <f t="shared" si="0"/>
        <v>0</v>
      </c>
      <c r="K27" s="93">
        <v>1</v>
      </c>
      <c r="L27" s="73">
        <v>5</v>
      </c>
      <c r="M27" s="22">
        <f t="shared" si="7"/>
        <v>-1</v>
      </c>
      <c r="N27" s="34">
        <f t="shared" si="7"/>
        <v>-1</v>
      </c>
      <c r="O27" s="69">
        <f t="shared" si="6"/>
        <v>-0.2</v>
      </c>
      <c r="P27" s="35">
        <f t="shared" si="3"/>
        <v>3.1225604996096799E-3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1.56128024980484E-3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249</v>
      </c>
      <c r="F29" s="73">
        <v>290</v>
      </c>
      <c r="G29" s="93">
        <v>250</v>
      </c>
      <c r="H29" s="73">
        <v>292</v>
      </c>
      <c r="I29" s="22">
        <f t="shared" si="0"/>
        <v>-1</v>
      </c>
      <c r="J29" s="33">
        <f t="shared" si="0"/>
        <v>-2</v>
      </c>
      <c r="K29" s="93">
        <v>232</v>
      </c>
      <c r="L29" s="73">
        <v>271</v>
      </c>
      <c r="M29" s="22">
        <f t="shared" si="7"/>
        <v>17</v>
      </c>
      <c r="N29" s="34">
        <f t="shared" si="7"/>
        <v>19</v>
      </c>
      <c r="O29" s="69">
        <f t="shared" si="6"/>
        <v>7.0110701107011064E-2</v>
      </c>
      <c r="P29" s="35">
        <f t="shared" si="3"/>
        <v>0.2263856362217018</v>
      </c>
      <c r="Q29" s="10"/>
      <c r="R29">
        <v>1</v>
      </c>
      <c r="S29" s="94">
        <f t="shared" si="5"/>
        <v>1</v>
      </c>
      <c r="T29" s="49">
        <f t="shared" si="4"/>
        <v>290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7.8064012490241998E-4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21</v>
      </c>
      <c r="F35" s="73">
        <v>21</v>
      </c>
      <c r="G35" s="93">
        <v>24</v>
      </c>
      <c r="H35" s="73">
        <v>24</v>
      </c>
      <c r="I35" s="22">
        <f t="shared" si="0"/>
        <v>-3</v>
      </c>
      <c r="J35" s="33">
        <f t="shared" si="0"/>
        <v>-3</v>
      </c>
      <c r="K35" s="93">
        <v>47</v>
      </c>
      <c r="L35" s="73">
        <v>47</v>
      </c>
      <c r="M35" s="22">
        <f t="shared" ref="M35:N54" si="8">E35-K35</f>
        <v>-26</v>
      </c>
      <c r="N35" s="34">
        <f t="shared" si="8"/>
        <v>-26</v>
      </c>
      <c r="O35" s="69">
        <f t="shared" si="6"/>
        <v>-0.55319148936170215</v>
      </c>
      <c r="P35" s="35">
        <f t="shared" si="3"/>
        <v>1.6393442622950821E-2</v>
      </c>
      <c r="Q35" s="10"/>
      <c r="R35">
        <v>1</v>
      </c>
      <c r="S35" s="94">
        <f t="shared" si="5"/>
        <v>1</v>
      </c>
      <c r="T35" s="49">
        <f t="shared" si="4"/>
        <v>21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2.34192037470726E-3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11</v>
      </c>
      <c r="G37" s="93">
        <v>11</v>
      </c>
      <c r="H37" s="73">
        <v>11</v>
      </c>
      <c r="I37" s="22">
        <f t="shared" ref="I37:J54" si="9">E37-G37</f>
        <v>0</v>
      </c>
      <c r="J37" s="36">
        <f t="shared" si="9"/>
        <v>0</v>
      </c>
      <c r="K37" s="93">
        <v>11</v>
      </c>
      <c r="L37" s="73">
        <v>12</v>
      </c>
      <c r="M37" s="22">
        <f t="shared" si="8"/>
        <v>0</v>
      </c>
      <c r="N37" s="34">
        <f t="shared" si="8"/>
        <v>-1</v>
      </c>
      <c r="O37" s="69">
        <f t="shared" si="6"/>
        <v>-8.3333333333333329E-2</v>
      </c>
      <c r="P37" s="35">
        <f t="shared" si="3"/>
        <v>8.5870413739266207E-3</v>
      </c>
      <c r="Q37" s="10"/>
      <c r="R37" s="98">
        <v>1</v>
      </c>
      <c r="S37" s="96">
        <f t="shared" si="5"/>
        <v>4</v>
      </c>
      <c r="T37" s="49">
        <f t="shared" si="4"/>
        <v>11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7.8064012490241998E-4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>
        <v>3</v>
      </c>
      <c r="F40" s="73">
        <v>3</v>
      </c>
      <c r="G40" s="22"/>
      <c r="H40" s="73"/>
      <c r="I40" s="22">
        <f t="shared" si="9"/>
        <v>3</v>
      </c>
      <c r="J40" s="36">
        <f t="shared" si="9"/>
        <v>3</v>
      </c>
      <c r="K40" s="22"/>
      <c r="L40" s="73"/>
      <c r="M40" s="22">
        <f t="shared" si="8"/>
        <v>3</v>
      </c>
      <c r="N40" s="34">
        <f t="shared" si="8"/>
        <v>3</v>
      </c>
      <c r="O40" s="69">
        <f t="shared" si="6"/>
        <v>0</v>
      </c>
      <c r="P40" s="35">
        <f t="shared" si="3"/>
        <v>2.34192037470726E-3</v>
      </c>
      <c r="Q40" s="10"/>
      <c r="R40">
        <v>0</v>
      </c>
      <c r="S40" s="100">
        <f t="shared" si="5"/>
        <v>1</v>
      </c>
      <c r="T40" s="49">
        <f t="shared" si="4"/>
        <v>3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124</v>
      </c>
      <c r="F41" s="72">
        <v>130</v>
      </c>
      <c r="G41" s="93">
        <v>124</v>
      </c>
      <c r="H41" s="72">
        <v>130</v>
      </c>
      <c r="I41" s="22">
        <f t="shared" si="9"/>
        <v>0</v>
      </c>
      <c r="J41" s="36">
        <f t="shared" si="9"/>
        <v>0</v>
      </c>
      <c r="K41" s="93">
        <v>80</v>
      </c>
      <c r="L41" s="72">
        <v>86</v>
      </c>
      <c r="M41" s="22">
        <f t="shared" si="8"/>
        <v>44</v>
      </c>
      <c r="N41" s="34">
        <f t="shared" si="8"/>
        <v>44</v>
      </c>
      <c r="O41" s="69">
        <f t="shared" si="6"/>
        <v>0.51162790697674421</v>
      </c>
      <c r="P41" s="35">
        <f t="shared" si="3"/>
        <v>0.1014832162373146</v>
      </c>
      <c r="Q41" s="10"/>
      <c r="R41">
        <v>1</v>
      </c>
      <c r="S41" s="94">
        <f t="shared" si="5"/>
        <v>1</v>
      </c>
      <c r="T41" s="49">
        <f t="shared" si="4"/>
        <v>130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7.8064012490241998E-4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2</v>
      </c>
      <c r="L47" s="72">
        <v>2</v>
      </c>
      <c r="M47" s="22">
        <f t="shared" si="8"/>
        <v>-1</v>
      </c>
      <c r="N47" s="34">
        <f t="shared" si="8"/>
        <v>-1</v>
      </c>
      <c r="O47" s="69">
        <f t="shared" si="6"/>
        <v>-0.5</v>
      </c>
      <c r="P47" s="35">
        <f t="shared" si="3"/>
        <v>7.8064012490241998E-4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7.8064012490241998E-4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5</v>
      </c>
      <c r="G53" s="21">
        <v>5</v>
      </c>
      <c r="H53" s="72">
        <v>6</v>
      </c>
      <c r="I53" s="42">
        <f t="shared" si="9"/>
        <v>0</v>
      </c>
      <c r="J53" s="40">
        <f t="shared" si="9"/>
        <v>-1</v>
      </c>
      <c r="K53" s="21">
        <v>5</v>
      </c>
      <c r="L53" s="72">
        <v>5</v>
      </c>
      <c r="M53" s="21">
        <f t="shared" si="8"/>
        <v>0</v>
      </c>
      <c r="N53" s="34">
        <f t="shared" si="8"/>
        <v>0</v>
      </c>
      <c r="O53" s="69">
        <f t="shared" si="6"/>
        <v>0</v>
      </c>
      <c r="P53" s="35">
        <f t="shared" si="3"/>
        <v>3.9032006245120999E-3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1066</v>
      </c>
      <c r="F54" s="75">
        <f>SUM(F5:F53)</f>
        <v>1281</v>
      </c>
      <c r="G54" s="43">
        <f>SUM(G5:G53)</f>
        <v>1070</v>
      </c>
      <c r="H54" s="75">
        <f>SUM(H5:H53)</f>
        <v>1284</v>
      </c>
      <c r="I54" s="44">
        <f t="shared" si="9"/>
        <v>-4</v>
      </c>
      <c r="J54" s="141">
        <f t="shared" si="9"/>
        <v>-3</v>
      </c>
      <c r="K54" s="43">
        <f>SUM(K5:K53)</f>
        <v>1020</v>
      </c>
      <c r="L54" s="75">
        <f>SUM(L5:L53)</f>
        <v>1240</v>
      </c>
      <c r="M54" s="44">
        <f t="shared" si="8"/>
        <v>46</v>
      </c>
      <c r="N54" s="45">
        <f t="shared" si="8"/>
        <v>41</v>
      </c>
      <c r="O54" s="71">
        <f t="shared" si="6"/>
        <v>3.3064516129032259E-2</v>
      </c>
      <c r="P54" s="46">
        <f t="shared" si="3"/>
        <v>1</v>
      </c>
      <c r="Q54" s="14"/>
      <c r="R54" s="15">
        <f>SUM(R5:R53)</f>
        <v>33</v>
      </c>
      <c r="T54" s="88">
        <f t="shared" si="4"/>
        <v>1281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topLeftCell="A25"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101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43983</v>
      </c>
      <c r="F3" s="257"/>
      <c r="G3" s="256">
        <v>43952</v>
      </c>
      <c r="H3" s="257"/>
      <c r="I3" s="250" t="s">
        <v>3</v>
      </c>
      <c r="J3" s="251"/>
      <c r="K3" s="256">
        <v>43617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1.557632398753894E-3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1040</v>
      </c>
      <c r="X5" s="83">
        <v>6</v>
      </c>
      <c r="Y5" s="83">
        <f>SUM(T7+T14+T15+T30+T32+T33+T36+T42+T44+T45+T47+T50+T51)</f>
        <v>10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211</v>
      </c>
      <c r="AF5" s="83">
        <v>2</v>
      </c>
      <c r="AG5" s="83">
        <f>$T6+$T24</f>
        <v>3</v>
      </c>
      <c r="AH5" s="57">
        <f>V5+X5+Z5+AB5+AD5+AF5</f>
        <v>33</v>
      </c>
      <c r="AI5" s="58">
        <f>W5+Y5+AA5+AC5+AE5+AG5+T53</f>
        <v>1285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1.557632398753894E-3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0.80933852140077822</v>
      </c>
      <c r="X6" s="60">
        <f>X5/AH5</f>
        <v>0.18181818181818182</v>
      </c>
      <c r="Y6" s="60">
        <f>Y5/AI5</f>
        <v>7.7821011673151752E-3</v>
      </c>
      <c r="Z6" s="59">
        <f>Z5/AH5</f>
        <v>6.0606060606060608E-2</v>
      </c>
      <c r="AA6" s="59">
        <f>AA5/AI5</f>
        <v>1.5564202334630351E-3</v>
      </c>
      <c r="AB6" s="60">
        <f>AB5/AH5</f>
        <v>9.0909090909090912E-2</v>
      </c>
      <c r="AC6" s="60">
        <f>AC5/AI5</f>
        <v>1.0116731517509728E-2</v>
      </c>
      <c r="AD6" s="59">
        <f>AD5/AH5</f>
        <v>0.18181818181818182</v>
      </c>
      <c r="AE6" s="59">
        <f>AE5/AI5</f>
        <v>0.16420233463035019</v>
      </c>
      <c r="AF6" s="60">
        <f>AF5/AH5</f>
        <v>6.0606060606060608E-2</v>
      </c>
      <c r="AG6" s="60">
        <f>AG5/AI5</f>
        <v>2.3346303501945525E-3</v>
      </c>
      <c r="AH6" s="61">
        <f>V6+X6+Z6+AB6+AD6+AF6</f>
        <v>1</v>
      </c>
      <c r="AI6" s="62">
        <f>W6+Y6+AA6+AC6+AE6+AG6+0.001</f>
        <v>0.9963307392996108</v>
      </c>
      <c r="AJ6" s="63">
        <f>AJ5/AI5</f>
        <v>0.39610894941634239</v>
      </c>
      <c r="AK6" s="64">
        <f>AK5/AI5</f>
        <v>0.48093385214007783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1.557632398753894E-3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113</v>
      </c>
      <c r="F8" s="73">
        <v>202</v>
      </c>
      <c r="G8" s="93">
        <v>114</v>
      </c>
      <c r="H8" s="73">
        <v>202</v>
      </c>
      <c r="I8" s="22">
        <f t="shared" si="0"/>
        <v>-1</v>
      </c>
      <c r="J8" s="33">
        <f t="shared" si="0"/>
        <v>0</v>
      </c>
      <c r="K8" s="93">
        <v>118</v>
      </c>
      <c r="L8" s="73">
        <v>215</v>
      </c>
      <c r="M8" s="22">
        <f t="shared" si="1"/>
        <v>-5</v>
      </c>
      <c r="N8" s="34">
        <f t="shared" si="1"/>
        <v>-13</v>
      </c>
      <c r="O8" s="69">
        <f t="shared" si="2"/>
        <v>-6.0465116279069767E-2</v>
      </c>
      <c r="P8" s="35">
        <f t="shared" si="3"/>
        <v>0.15732087227414329</v>
      </c>
      <c r="Q8" s="10"/>
      <c r="R8">
        <v>1</v>
      </c>
      <c r="S8" s="143">
        <f>D8</f>
        <v>5</v>
      </c>
      <c r="T8" s="49">
        <f t="shared" si="4"/>
        <v>202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10</v>
      </c>
      <c r="F9" s="73">
        <v>19</v>
      </c>
      <c r="G9" s="93">
        <v>9</v>
      </c>
      <c r="H9" s="73">
        <v>18</v>
      </c>
      <c r="I9" s="22">
        <f t="shared" si="0"/>
        <v>1</v>
      </c>
      <c r="J9" s="33">
        <f t="shared" si="0"/>
        <v>1</v>
      </c>
      <c r="K9" s="93">
        <v>7</v>
      </c>
      <c r="L9" s="73">
        <v>16</v>
      </c>
      <c r="M9" s="22">
        <f t="shared" si="1"/>
        <v>3</v>
      </c>
      <c r="N9" s="34">
        <f t="shared" si="1"/>
        <v>3</v>
      </c>
      <c r="O9" s="69">
        <f t="shared" si="2"/>
        <v>0.1875</v>
      </c>
      <c r="P9" s="35">
        <f t="shared" si="3"/>
        <v>1.4797507788161994E-2</v>
      </c>
      <c r="Q9" s="10"/>
      <c r="R9">
        <v>1</v>
      </c>
      <c r="S9" s="94">
        <f t="shared" ref="S9:S53" si="5">D9</f>
        <v>1</v>
      </c>
      <c r="T9" s="49">
        <f t="shared" si="4"/>
        <v>19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2</v>
      </c>
      <c r="L10" s="73">
        <v>2</v>
      </c>
      <c r="M10" s="22">
        <f t="shared" si="1"/>
        <v>-1</v>
      </c>
      <c r="N10" s="34">
        <f t="shared" si="1"/>
        <v>-1</v>
      </c>
      <c r="O10" s="69">
        <f t="shared" si="2"/>
        <v>-0.5</v>
      </c>
      <c r="P10" s="35">
        <f t="shared" si="3"/>
        <v>7.7881619937694702E-4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1.557632398753894E-3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171</v>
      </c>
      <c r="F12" s="73">
        <v>212</v>
      </c>
      <c r="G12" s="93">
        <v>171</v>
      </c>
      <c r="H12" s="73">
        <v>212</v>
      </c>
      <c r="I12" s="22">
        <f t="shared" si="0"/>
        <v>0</v>
      </c>
      <c r="J12" s="33">
        <f t="shared" si="0"/>
        <v>0</v>
      </c>
      <c r="K12" s="93">
        <v>179</v>
      </c>
      <c r="L12" s="73">
        <v>225</v>
      </c>
      <c r="M12" s="22">
        <f t="shared" si="1"/>
        <v>-8</v>
      </c>
      <c r="N12" s="34">
        <f t="shared" si="1"/>
        <v>-13</v>
      </c>
      <c r="O12" s="69">
        <f t="shared" si="2"/>
        <v>-5.7777777777777775E-2</v>
      </c>
      <c r="P12" s="35">
        <f t="shared" si="3"/>
        <v>0.16510903426791276</v>
      </c>
      <c r="Q12" s="10"/>
      <c r="R12">
        <v>1</v>
      </c>
      <c r="S12" s="94">
        <f t="shared" si="5"/>
        <v>1</v>
      </c>
      <c r="T12" s="49">
        <f t="shared" si="4"/>
        <v>212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149</v>
      </c>
      <c r="F13" s="73">
        <v>149</v>
      </c>
      <c r="G13" s="93">
        <v>147</v>
      </c>
      <c r="H13" s="73">
        <v>147</v>
      </c>
      <c r="I13" s="22">
        <f t="shared" si="0"/>
        <v>2</v>
      </c>
      <c r="J13" s="33">
        <f t="shared" si="0"/>
        <v>2</v>
      </c>
      <c r="K13" s="93">
        <v>132</v>
      </c>
      <c r="L13" s="73">
        <v>132</v>
      </c>
      <c r="M13" s="22">
        <f t="shared" si="1"/>
        <v>17</v>
      </c>
      <c r="N13" s="34">
        <f t="shared" si="1"/>
        <v>17</v>
      </c>
      <c r="O13" s="69">
        <f>IF(ISERROR(N13/L13),0,N13/L13)</f>
        <v>0.12878787878787878</v>
      </c>
      <c r="P13" s="35">
        <f t="shared" si="3"/>
        <v>0.11604361370716511</v>
      </c>
      <c r="Q13" s="10"/>
      <c r="R13">
        <v>1</v>
      </c>
      <c r="S13" s="94">
        <f t="shared" si="5"/>
        <v>1</v>
      </c>
      <c r="T13" s="49">
        <f t="shared" si="4"/>
        <v>149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7.7881619937694702E-4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7.7881619937694702E-4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4</v>
      </c>
      <c r="F17" s="73">
        <v>4</v>
      </c>
      <c r="G17" s="93">
        <v>4</v>
      </c>
      <c r="H17" s="73">
        <v>4</v>
      </c>
      <c r="I17" s="22">
        <f t="shared" si="0"/>
        <v>0</v>
      </c>
      <c r="J17" s="33">
        <f t="shared" si="0"/>
        <v>0</v>
      </c>
      <c r="K17" s="93">
        <v>6</v>
      </c>
      <c r="L17" s="73">
        <v>6</v>
      </c>
      <c r="M17" s="22">
        <f t="shared" si="1"/>
        <v>-2</v>
      </c>
      <c r="N17" s="34">
        <f t="shared" si="1"/>
        <v>-2</v>
      </c>
      <c r="O17" s="69">
        <f t="shared" si="6"/>
        <v>-0.33333333333333331</v>
      </c>
      <c r="P17" s="35">
        <f t="shared" si="3"/>
        <v>3.1152647975077881E-3</v>
      </c>
      <c r="Q17" s="10"/>
      <c r="R17">
        <v>1</v>
      </c>
      <c r="S17" s="94">
        <f t="shared" si="5"/>
        <v>1</v>
      </c>
      <c r="T17" s="49">
        <f t="shared" si="4"/>
        <v>4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42</v>
      </c>
      <c r="F18" s="73">
        <v>42</v>
      </c>
      <c r="G18" s="93">
        <v>43</v>
      </c>
      <c r="H18" s="73">
        <v>43</v>
      </c>
      <c r="I18" s="22">
        <f t="shared" si="0"/>
        <v>-1</v>
      </c>
      <c r="J18" s="33">
        <f t="shared" si="0"/>
        <v>-1</v>
      </c>
      <c r="K18" s="93">
        <v>39</v>
      </c>
      <c r="L18" s="73">
        <v>39</v>
      </c>
      <c r="M18" s="22">
        <f t="shared" si="1"/>
        <v>3</v>
      </c>
      <c r="N18" s="34">
        <f t="shared" si="1"/>
        <v>3</v>
      </c>
      <c r="O18" s="69">
        <f t="shared" si="6"/>
        <v>7.6923076923076927E-2</v>
      </c>
      <c r="P18" s="35">
        <f t="shared" si="3"/>
        <v>3.2710280373831772E-2</v>
      </c>
      <c r="Q18" s="10"/>
      <c r="R18">
        <v>1</v>
      </c>
      <c r="S18" s="94">
        <f t="shared" si="5"/>
        <v>1</v>
      </c>
      <c r="T18" s="49">
        <f t="shared" si="4"/>
        <v>42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7.7881619937694702E-4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>
        <v>1</v>
      </c>
      <c r="H20" s="109">
        <v>1</v>
      </c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7.7881619937694702E-4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121</v>
      </c>
      <c r="F21" s="73">
        <v>130</v>
      </c>
      <c r="G21" s="93">
        <v>122</v>
      </c>
      <c r="H21" s="73">
        <v>131</v>
      </c>
      <c r="I21" s="22">
        <f t="shared" si="0"/>
        <v>-1</v>
      </c>
      <c r="J21" s="33">
        <f t="shared" si="0"/>
        <v>-1</v>
      </c>
      <c r="K21" s="93">
        <v>129</v>
      </c>
      <c r="L21" s="73">
        <v>140</v>
      </c>
      <c r="M21" s="22">
        <f t="shared" ref="M21:N33" si="7">E21-K21</f>
        <v>-8</v>
      </c>
      <c r="N21" s="34">
        <f t="shared" si="7"/>
        <v>-10</v>
      </c>
      <c r="O21" s="69">
        <f t="shared" si="6"/>
        <v>-7.1428571428571425E-2</v>
      </c>
      <c r="P21" s="35">
        <f t="shared" si="3"/>
        <v>0.10124610591900311</v>
      </c>
      <c r="Q21" s="10"/>
      <c r="R21">
        <v>1</v>
      </c>
      <c r="S21" s="94">
        <f t="shared" si="5"/>
        <v>1</v>
      </c>
      <c r="T21" s="49">
        <f t="shared" si="4"/>
        <v>130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4.6728971962616819E-3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4</v>
      </c>
      <c r="F23" s="73">
        <v>8</v>
      </c>
      <c r="G23" s="93">
        <v>4</v>
      </c>
      <c r="H23" s="73">
        <v>8</v>
      </c>
      <c r="I23" s="37">
        <f t="shared" si="0"/>
        <v>0</v>
      </c>
      <c r="J23" s="33">
        <f t="shared" si="0"/>
        <v>0</v>
      </c>
      <c r="K23" s="93">
        <v>6</v>
      </c>
      <c r="L23" s="73">
        <v>10</v>
      </c>
      <c r="M23" s="37">
        <f t="shared" si="7"/>
        <v>-2</v>
      </c>
      <c r="N23" s="38">
        <f t="shared" si="7"/>
        <v>-2</v>
      </c>
      <c r="O23" s="70">
        <f t="shared" si="6"/>
        <v>-0.2</v>
      </c>
      <c r="P23" s="39">
        <f t="shared" si="3"/>
        <v>6.2305295950155761E-3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>
        <v>1</v>
      </c>
      <c r="H24" s="73">
        <v>1</v>
      </c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1</v>
      </c>
      <c r="N24" s="38">
        <f t="shared" si="7"/>
        <v>1</v>
      </c>
      <c r="O24" s="70">
        <f t="shared" si="6"/>
        <v>0</v>
      </c>
      <c r="P24" s="39">
        <f t="shared" si="3"/>
        <v>7.7881619937694702E-4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13</v>
      </c>
      <c r="F26" s="73">
        <v>21</v>
      </c>
      <c r="G26" s="93">
        <v>13</v>
      </c>
      <c r="H26" s="73">
        <v>21</v>
      </c>
      <c r="I26" s="22">
        <f t="shared" si="0"/>
        <v>0</v>
      </c>
      <c r="J26" s="33">
        <f t="shared" si="0"/>
        <v>0</v>
      </c>
      <c r="K26" s="93">
        <v>11</v>
      </c>
      <c r="L26" s="73">
        <v>15</v>
      </c>
      <c r="M26" s="22">
        <f t="shared" si="7"/>
        <v>2</v>
      </c>
      <c r="N26" s="34">
        <f t="shared" si="7"/>
        <v>6</v>
      </c>
      <c r="O26" s="69">
        <f t="shared" si="6"/>
        <v>0.4</v>
      </c>
      <c r="P26" s="35">
        <f t="shared" si="3"/>
        <v>1.6355140186915886E-2</v>
      </c>
      <c r="Q26" s="10"/>
      <c r="R26">
        <v>1</v>
      </c>
      <c r="S26" s="94">
        <f t="shared" si="5"/>
        <v>1</v>
      </c>
      <c r="T26" s="49">
        <f t="shared" si="4"/>
        <v>21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4</v>
      </c>
      <c r="G27" s="93">
        <v>1</v>
      </c>
      <c r="H27" s="73">
        <v>4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-1</v>
      </c>
      <c r="O27" s="69">
        <f t="shared" si="6"/>
        <v>-0.2</v>
      </c>
      <c r="P27" s="35">
        <f t="shared" si="3"/>
        <v>3.1152647975077881E-3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1.557632398753894E-3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250</v>
      </c>
      <c r="F29" s="73">
        <v>292</v>
      </c>
      <c r="G29" s="93">
        <v>248</v>
      </c>
      <c r="H29" s="73">
        <v>287</v>
      </c>
      <c r="I29" s="22">
        <f t="shared" si="0"/>
        <v>2</v>
      </c>
      <c r="J29" s="33">
        <f t="shared" si="0"/>
        <v>5</v>
      </c>
      <c r="K29" s="93">
        <v>232</v>
      </c>
      <c r="L29" s="73">
        <v>271</v>
      </c>
      <c r="M29" s="22">
        <f t="shared" si="7"/>
        <v>18</v>
      </c>
      <c r="N29" s="34">
        <f t="shared" si="7"/>
        <v>21</v>
      </c>
      <c r="O29" s="69">
        <f t="shared" si="6"/>
        <v>7.7490774907749083E-2</v>
      </c>
      <c r="P29" s="35">
        <f t="shared" si="3"/>
        <v>0.22741433021806853</v>
      </c>
      <c r="Q29" s="10"/>
      <c r="R29">
        <v>1</v>
      </c>
      <c r="S29" s="94">
        <f t="shared" si="5"/>
        <v>1</v>
      </c>
      <c r="T29" s="49">
        <f t="shared" si="4"/>
        <v>292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7.7881619937694702E-4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24</v>
      </c>
      <c r="F35" s="73">
        <v>24</v>
      </c>
      <c r="G35" s="93">
        <v>24</v>
      </c>
      <c r="H35" s="73">
        <v>24</v>
      </c>
      <c r="I35" s="22">
        <f t="shared" si="0"/>
        <v>0</v>
      </c>
      <c r="J35" s="33">
        <f t="shared" si="0"/>
        <v>0</v>
      </c>
      <c r="K35" s="93">
        <v>48</v>
      </c>
      <c r="L35" s="73">
        <v>48</v>
      </c>
      <c r="M35" s="22">
        <f t="shared" ref="M35:N54" si="8">E35-K35</f>
        <v>-24</v>
      </c>
      <c r="N35" s="34">
        <f t="shared" si="8"/>
        <v>-24</v>
      </c>
      <c r="O35" s="69">
        <f t="shared" si="6"/>
        <v>-0.5</v>
      </c>
      <c r="P35" s="35">
        <f t="shared" si="3"/>
        <v>1.8691588785046728E-2</v>
      </c>
      <c r="Q35" s="10"/>
      <c r="R35">
        <v>1</v>
      </c>
      <c r="S35" s="94">
        <f t="shared" si="5"/>
        <v>1</v>
      </c>
      <c r="T35" s="49">
        <f t="shared" si="4"/>
        <v>24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2.3364485981308409E-3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11</v>
      </c>
      <c r="G37" s="93">
        <v>11</v>
      </c>
      <c r="H37" s="73">
        <v>12</v>
      </c>
      <c r="I37" s="22">
        <f t="shared" ref="I37:J54" si="9">E37-G37</f>
        <v>0</v>
      </c>
      <c r="J37" s="36">
        <f t="shared" si="9"/>
        <v>-1</v>
      </c>
      <c r="K37" s="93">
        <v>11</v>
      </c>
      <c r="L37" s="73">
        <v>11</v>
      </c>
      <c r="M37" s="22">
        <f t="shared" si="8"/>
        <v>0</v>
      </c>
      <c r="N37" s="34">
        <f t="shared" si="8"/>
        <v>0</v>
      </c>
      <c r="O37" s="69">
        <f t="shared" si="6"/>
        <v>0</v>
      </c>
      <c r="P37" s="35">
        <f t="shared" si="3"/>
        <v>8.5669781931464167E-3</v>
      </c>
      <c r="Q37" s="10"/>
      <c r="R37" s="98">
        <v>1</v>
      </c>
      <c r="S37" s="96">
        <f t="shared" si="5"/>
        <v>4</v>
      </c>
      <c r="T37" s="49">
        <f t="shared" si="4"/>
        <v>11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/>
      <c r="H38" s="73"/>
      <c r="I38" s="22">
        <f t="shared" si="9"/>
        <v>1</v>
      </c>
      <c r="J38" s="36">
        <f t="shared" si="9"/>
        <v>1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7.7881619937694702E-4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124</v>
      </c>
      <c r="F41" s="72">
        <v>130</v>
      </c>
      <c r="G41" s="93">
        <v>125</v>
      </c>
      <c r="H41" s="72">
        <v>131</v>
      </c>
      <c r="I41" s="22">
        <f t="shared" si="9"/>
        <v>-1</v>
      </c>
      <c r="J41" s="36">
        <f t="shared" si="9"/>
        <v>-1</v>
      </c>
      <c r="K41" s="93">
        <v>77</v>
      </c>
      <c r="L41" s="72">
        <v>83</v>
      </c>
      <c r="M41" s="22">
        <f t="shared" si="8"/>
        <v>47</v>
      </c>
      <c r="N41" s="34">
        <f t="shared" si="8"/>
        <v>47</v>
      </c>
      <c r="O41" s="69">
        <f t="shared" si="6"/>
        <v>0.5662650602409639</v>
      </c>
      <c r="P41" s="35">
        <f t="shared" si="3"/>
        <v>0.10124610591900311</v>
      </c>
      <c r="Q41" s="10"/>
      <c r="R41">
        <v>1</v>
      </c>
      <c r="S41" s="94">
        <f t="shared" si="5"/>
        <v>1</v>
      </c>
      <c r="T41" s="49">
        <f t="shared" si="4"/>
        <v>130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7.7881619937694702E-4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7.7881619937694702E-4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7.7881619937694702E-4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6</v>
      </c>
      <c r="G53" s="21">
        <v>6</v>
      </c>
      <c r="H53" s="72">
        <v>6</v>
      </c>
      <c r="I53" s="42">
        <f t="shared" si="9"/>
        <v>-1</v>
      </c>
      <c r="J53" s="40">
        <f t="shared" si="9"/>
        <v>0</v>
      </c>
      <c r="K53" s="21">
        <v>5</v>
      </c>
      <c r="L53" s="72">
        <v>5</v>
      </c>
      <c r="M53" s="21">
        <f t="shared" si="8"/>
        <v>0</v>
      </c>
      <c r="N53" s="34">
        <f t="shared" si="8"/>
        <v>1</v>
      </c>
      <c r="O53" s="69">
        <f t="shared" si="6"/>
        <v>0.2</v>
      </c>
      <c r="P53" s="35">
        <f t="shared" si="3"/>
        <v>4.6728971962616819E-3</v>
      </c>
      <c r="Q53" s="10"/>
      <c r="R53">
        <v>0</v>
      </c>
      <c r="S53" s="13">
        <f t="shared" si="5"/>
        <v>0</v>
      </c>
      <c r="T53" s="49">
        <f t="shared" si="4"/>
        <v>6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1070</v>
      </c>
      <c r="F54" s="75">
        <f>SUM(F5:F53)</f>
        <v>1284</v>
      </c>
      <c r="G54" s="43">
        <f>SUM(G5:G53)</f>
        <v>1069</v>
      </c>
      <c r="H54" s="75">
        <f>SUM(H5:H53)</f>
        <v>1279</v>
      </c>
      <c r="I54" s="44">
        <f t="shared" si="9"/>
        <v>1</v>
      </c>
      <c r="J54" s="141">
        <f t="shared" si="9"/>
        <v>5</v>
      </c>
      <c r="K54" s="43">
        <f>SUM(K5:K53)</f>
        <v>1027</v>
      </c>
      <c r="L54" s="75">
        <f>SUM(L5:L53)</f>
        <v>1249</v>
      </c>
      <c r="M54" s="44">
        <f t="shared" si="8"/>
        <v>43</v>
      </c>
      <c r="N54" s="45">
        <f t="shared" si="8"/>
        <v>35</v>
      </c>
      <c r="O54" s="71">
        <f t="shared" si="6"/>
        <v>2.8022417934347479E-2</v>
      </c>
      <c r="P54" s="46">
        <f t="shared" si="3"/>
        <v>1</v>
      </c>
      <c r="Q54" s="14"/>
      <c r="R54" s="15">
        <f>SUM(R5:R53)</f>
        <v>33</v>
      </c>
      <c r="T54" s="88">
        <f t="shared" si="4"/>
        <v>1284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100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43952</v>
      </c>
      <c r="F3" s="257"/>
      <c r="G3" s="256">
        <v>43922</v>
      </c>
      <c r="H3" s="257"/>
      <c r="I3" s="250" t="s">
        <v>3</v>
      </c>
      <c r="J3" s="251"/>
      <c r="K3" s="256">
        <v>43586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1.563721657544957E-3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1035</v>
      </c>
      <c r="X5" s="83">
        <v>6</v>
      </c>
      <c r="Y5" s="83">
        <f>SUM(T7+T14+T15+T30+T32+T33+T36+T42+T44+T45+T47+T50+T51)</f>
        <v>10</v>
      </c>
      <c r="Z5" s="82">
        <v>2</v>
      </c>
      <c r="AA5" s="82">
        <v>2</v>
      </c>
      <c r="AB5" s="83">
        <v>3</v>
      </c>
      <c r="AC5" s="83">
        <f>SUM(T10+T20+T37+T43)</f>
        <v>14</v>
      </c>
      <c r="AD5" s="82">
        <v>6</v>
      </c>
      <c r="AE5" s="84">
        <f>SUM(T5+T8+T27+T28+T38+T39+T46)</f>
        <v>210</v>
      </c>
      <c r="AF5" s="83">
        <v>2</v>
      </c>
      <c r="AG5" s="83">
        <f>$T6+$T24</f>
        <v>3</v>
      </c>
      <c r="AH5" s="57">
        <f>V5+X5+Z5+AB5+AD5+AF5</f>
        <v>33</v>
      </c>
      <c r="AI5" s="58">
        <f>W5+Y5+AA5+AC5+AE5+AG5+T53</f>
        <v>1280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1.563721657544957E-3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0.80859375</v>
      </c>
      <c r="X6" s="60">
        <f>X5/AH5</f>
        <v>0.18181818181818182</v>
      </c>
      <c r="Y6" s="60">
        <f>Y5/AI5</f>
        <v>7.8125E-3</v>
      </c>
      <c r="Z6" s="59">
        <f>Z5/AH5</f>
        <v>6.0606060606060608E-2</v>
      </c>
      <c r="AA6" s="59">
        <f>AA5/AI5</f>
        <v>1.5625000000000001E-3</v>
      </c>
      <c r="AB6" s="60">
        <f>AB5/AH5</f>
        <v>9.0909090909090912E-2</v>
      </c>
      <c r="AC6" s="60">
        <f>AC5/AI5</f>
        <v>1.0937499999999999E-2</v>
      </c>
      <c r="AD6" s="59">
        <f>AD5/AH5</f>
        <v>0.18181818181818182</v>
      </c>
      <c r="AE6" s="59">
        <f>AE5/AI5</f>
        <v>0.1640625</v>
      </c>
      <c r="AF6" s="60">
        <f>AF5/AH5</f>
        <v>6.0606060606060608E-2</v>
      </c>
      <c r="AG6" s="60">
        <f>AG5/AI5</f>
        <v>2.3437499999999999E-3</v>
      </c>
      <c r="AH6" s="61">
        <f>V6+X6+Z6+AB6+AD6+AF6</f>
        <v>1</v>
      </c>
      <c r="AI6" s="62">
        <f>W6+Y6+AA6+AC6+AE6+AG6+0.001</f>
        <v>0.99631250000000005</v>
      </c>
      <c r="AJ6" s="63">
        <f>AJ5/AI5</f>
        <v>0.39765624999999999</v>
      </c>
      <c r="AK6" s="64">
        <f>AK5/AI5</f>
        <v>0.48281249999999998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1.563721657544957E-3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114</v>
      </c>
      <c r="F8" s="73">
        <v>202</v>
      </c>
      <c r="G8" s="93">
        <v>115</v>
      </c>
      <c r="H8" s="73">
        <v>203</v>
      </c>
      <c r="I8" s="22">
        <f t="shared" si="0"/>
        <v>-1</v>
      </c>
      <c r="J8" s="33">
        <f t="shared" si="0"/>
        <v>-1</v>
      </c>
      <c r="K8" s="93">
        <v>120</v>
      </c>
      <c r="L8" s="73">
        <v>219</v>
      </c>
      <c r="M8" s="22">
        <f t="shared" si="1"/>
        <v>-6</v>
      </c>
      <c r="N8" s="34">
        <f t="shared" si="1"/>
        <v>-17</v>
      </c>
      <c r="O8" s="69">
        <f t="shared" si="2"/>
        <v>-7.7625570776255703E-2</v>
      </c>
      <c r="P8" s="35">
        <f t="shared" si="3"/>
        <v>0.15793588741204065</v>
      </c>
      <c r="Q8" s="10"/>
      <c r="R8">
        <v>1</v>
      </c>
      <c r="S8" s="143">
        <f>D8</f>
        <v>5</v>
      </c>
      <c r="T8" s="49">
        <f t="shared" si="4"/>
        <v>202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9</v>
      </c>
      <c r="F9" s="73">
        <v>18</v>
      </c>
      <c r="G9" s="93">
        <v>9</v>
      </c>
      <c r="H9" s="73">
        <v>18</v>
      </c>
      <c r="I9" s="22">
        <f t="shared" si="0"/>
        <v>0</v>
      </c>
      <c r="J9" s="33">
        <f t="shared" si="0"/>
        <v>0</v>
      </c>
      <c r="K9" s="93">
        <v>7</v>
      </c>
      <c r="L9" s="73">
        <v>16</v>
      </c>
      <c r="M9" s="22">
        <f t="shared" si="1"/>
        <v>2</v>
      </c>
      <c r="N9" s="34">
        <f t="shared" si="1"/>
        <v>2</v>
      </c>
      <c r="O9" s="69">
        <f t="shared" si="2"/>
        <v>0.125</v>
      </c>
      <c r="P9" s="35">
        <f t="shared" si="3"/>
        <v>1.4073494917904612E-2</v>
      </c>
      <c r="Q9" s="10"/>
      <c r="R9">
        <v>1</v>
      </c>
      <c r="S9" s="94">
        <f t="shared" ref="S9:S53" si="5">D9</f>
        <v>1</v>
      </c>
      <c r="T9" s="49">
        <f t="shared" si="4"/>
        <v>18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2</v>
      </c>
      <c r="L10" s="73">
        <v>2</v>
      </c>
      <c r="M10" s="22">
        <f t="shared" si="1"/>
        <v>-1</v>
      </c>
      <c r="N10" s="34">
        <f t="shared" si="1"/>
        <v>-1</v>
      </c>
      <c r="O10" s="69">
        <f t="shared" si="2"/>
        <v>-0.5</v>
      </c>
      <c r="P10" s="35">
        <f t="shared" si="3"/>
        <v>7.8186082877247849E-4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1.563721657544957E-3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171</v>
      </c>
      <c r="F12" s="73">
        <v>212</v>
      </c>
      <c r="G12" s="93">
        <v>172</v>
      </c>
      <c r="H12" s="73">
        <v>214</v>
      </c>
      <c r="I12" s="22">
        <f t="shared" si="0"/>
        <v>-1</v>
      </c>
      <c r="J12" s="33">
        <f t="shared" si="0"/>
        <v>-2</v>
      </c>
      <c r="K12" s="93">
        <v>172</v>
      </c>
      <c r="L12" s="73">
        <v>218</v>
      </c>
      <c r="M12" s="22">
        <f t="shared" si="1"/>
        <v>-1</v>
      </c>
      <c r="N12" s="34">
        <f t="shared" si="1"/>
        <v>-6</v>
      </c>
      <c r="O12" s="69">
        <f t="shared" si="2"/>
        <v>-2.7522935779816515E-2</v>
      </c>
      <c r="P12" s="35">
        <f t="shared" si="3"/>
        <v>0.16575449569976544</v>
      </c>
      <c r="Q12" s="10"/>
      <c r="R12">
        <v>1</v>
      </c>
      <c r="S12" s="94">
        <f t="shared" si="5"/>
        <v>1</v>
      </c>
      <c r="T12" s="49">
        <f t="shared" si="4"/>
        <v>212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147</v>
      </c>
      <c r="F13" s="73">
        <v>147</v>
      </c>
      <c r="G13" s="93">
        <v>145</v>
      </c>
      <c r="H13" s="73">
        <v>145</v>
      </c>
      <c r="I13" s="22">
        <f t="shared" si="0"/>
        <v>2</v>
      </c>
      <c r="J13" s="33">
        <f t="shared" si="0"/>
        <v>2</v>
      </c>
      <c r="K13" s="93">
        <v>132</v>
      </c>
      <c r="L13" s="73">
        <v>132</v>
      </c>
      <c r="M13" s="22">
        <f t="shared" si="1"/>
        <v>15</v>
      </c>
      <c r="N13" s="34">
        <f t="shared" si="1"/>
        <v>15</v>
      </c>
      <c r="O13" s="69">
        <f>IF(ISERROR(N13/L13),0,N13/L13)</f>
        <v>0.11363636363636363</v>
      </c>
      <c r="P13" s="35">
        <f t="shared" si="3"/>
        <v>0.11493354182955434</v>
      </c>
      <c r="Q13" s="10"/>
      <c r="R13">
        <v>1</v>
      </c>
      <c r="S13" s="94">
        <f t="shared" si="5"/>
        <v>1</v>
      </c>
      <c r="T13" s="49">
        <f t="shared" si="4"/>
        <v>147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7.8186082877247849E-4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7.8186082877247849E-4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4</v>
      </c>
      <c r="F17" s="73">
        <v>4</v>
      </c>
      <c r="G17" s="93">
        <v>4</v>
      </c>
      <c r="H17" s="73">
        <v>4</v>
      </c>
      <c r="I17" s="22">
        <f t="shared" si="0"/>
        <v>0</v>
      </c>
      <c r="J17" s="33">
        <f t="shared" si="0"/>
        <v>0</v>
      </c>
      <c r="K17" s="93">
        <v>6</v>
      </c>
      <c r="L17" s="73">
        <v>6</v>
      </c>
      <c r="M17" s="22">
        <f t="shared" si="1"/>
        <v>-2</v>
      </c>
      <c r="N17" s="34">
        <f t="shared" si="1"/>
        <v>-2</v>
      </c>
      <c r="O17" s="69">
        <f t="shared" si="6"/>
        <v>-0.33333333333333331</v>
      </c>
      <c r="P17" s="35">
        <f t="shared" si="3"/>
        <v>3.1274433150899139E-3</v>
      </c>
      <c r="Q17" s="10"/>
      <c r="R17">
        <v>1</v>
      </c>
      <c r="S17" s="94">
        <f t="shared" si="5"/>
        <v>1</v>
      </c>
      <c r="T17" s="49">
        <f t="shared" si="4"/>
        <v>4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43</v>
      </c>
      <c r="F18" s="73">
        <v>43</v>
      </c>
      <c r="G18" s="93">
        <v>44</v>
      </c>
      <c r="H18" s="73">
        <v>44</v>
      </c>
      <c r="I18" s="22">
        <f t="shared" si="0"/>
        <v>-1</v>
      </c>
      <c r="J18" s="33">
        <f t="shared" si="0"/>
        <v>-1</v>
      </c>
      <c r="K18" s="93">
        <v>36</v>
      </c>
      <c r="L18" s="73">
        <v>36</v>
      </c>
      <c r="M18" s="22">
        <f t="shared" si="1"/>
        <v>7</v>
      </c>
      <c r="N18" s="34">
        <f t="shared" si="1"/>
        <v>7</v>
      </c>
      <c r="O18" s="69">
        <f t="shared" si="6"/>
        <v>0.19444444444444445</v>
      </c>
      <c r="P18" s="35">
        <f t="shared" si="3"/>
        <v>3.3620015637216574E-2</v>
      </c>
      <c r="Q18" s="10"/>
      <c r="R18">
        <v>1</v>
      </c>
      <c r="S18" s="94">
        <f t="shared" si="5"/>
        <v>1</v>
      </c>
      <c r="T18" s="49">
        <f t="shared" si="4"/>
        <v>43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7.8186082877247849E-4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>
        <v>1</v>
      </c>
      <c r="F20" s="109">
        <v>1</v>
      </c>
      <c r="G20" s="93"/>
      <c r="H20" s="109"/>
      <c r="I20" s="93">
        <f t="shared" si="0"/>
        <v>1</v>
      </c>
      <c r="J20" s="105">
        <f t="shared" si="0"/>
        <v>1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7.8186082877247849E-4</v>
      </c>
      <c r="Q20" s="10"/>
      <c r="R20" s="98">
        <v>1</v>
      </c>
      <c r="S20" s="96">
        <f t="shared" si="5"/>
        <v>4</v>
      </c>
      <c r="T20" s="49">
        <f t="shared" si="4"/>
        <v>1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122</v>
      </c>
      <c r="F21" s="73">
        <v>131</v>
      </c>
      <c r="G21" s="93">
        <v>123</v>
      </c>
      <c r="H21" s="73">
        <v>132</v>
      </c>
      <c r="I21" s="22">
        <f t="shared" si="0"/>
        <v>-1</v>
      </c>
      <c r="J21" s="33">
        <f t="shared" si="0"/>
        <v>-1</v>
      </c>
      <c r="K21" s="93">
        <v>128</v>
      </c>
      <c r="L21" s="73">
        <v>139</v>
      </c>
      <c r="M21" s="22">
        <f t="shared" ref="M21:N33" si="7">E21-K21</f>
        <v>-6</v>
      </c>
      <c r="N21" s="34">
        <f t="shared" si="7"/>
        <v>-8</v>
      </c>
      <c r="O21" s="69">
        <f t="shared" si="6"/>
        <v>-5.7553956834532377E-2</v>
      </c>
      <c r="P21" s="35">
        <f t="shared" si="3"/>
        <v>0.10242376856919469</v>
      </c>
      <c r="Q21" s="10"/>
      <c r="R21">
        <v>1</v>
      </c>
      <c r="S21" s="94">
        <f t="shared" si="5"/>
        <v>1</v>
      </c>
      <c r="T21" s="49">
        <f t="shared" si="4"/>
        <v>131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4.6911649726348714E-3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4</v>
      </c>
      <c r="F23" s="73">
        <v>8</v>
      </c>
      <c r="G23" s="93">
        <v>5</v>
      </c>
      <c r="H23" s="73">
        <v>8</v>
      </c>
      <c r="I23" s="37">
        <f t="shared" si="0"/>
        <v>-1</v>
      </c>
      <c r="J23" s="33">
        <f t="shared" si="0"/>
        <v>0</v>
      </c>
      <c r="K23" s="93">
        <v>4</v>
      </c>
      <c r="L23" s="73">
        <v>8</v>
      </c>
      <c r="M23" s="37">
        <f t="shared" si="7"/>
        <v>0</v>
      </c>
      <c r="N23" s="38">
        <f t="shared" si="7"/>
        <v>0</v>
      </c>
      <c r="O23" s="70">
        <f t="shared" si="6"/>
        <v>0</v>
      </c>
      <c r="P23" s="39">
        <f t="shared" si="3"/>
        <v>6.2548866301798279E-3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>
        <v>1</v>
      </c>
      <c r="F24" s="73">
        <v>1</v>
      </c>
      <c r="G24" s="22"/>
      <c r="H24" s="73"/>
      <c r="I24" s="37">
        <f t="shared" si="0"/>
        <v>1</v>
      </c>
      <c r="J24" s="40">
        <f t="shared" si="0"/>
        <v>1</v>
      </c>
      <c r="K24" s="22"/>
      <c r="L24" s="73"/>
      <c r="M24" s="37">
        <f t="shared" si="7"/>
        <v>1</v>
      </c>
      <c r="N24" s="38">
        <f t="shared" si="7"/>
        <v>1</v>
      </c>
      <c r="O24" s="70">
        <f t="shared" si="6"/>
        <v>0</v>
      </c>
      <c r="P24" s="39">
        <f t="shared" si="3"/>
        <v>7.8186082877247849E-4</v>
      </c>
      <c r="Q24" s="10"/>
      <c r="R24">
        <v>1</v>
      </c>
      <c r="S24" s="101">
        <f t="shared" si="5"/>
        <v>6</v>
      </c>
      <c r="T24" s="49">
        <f t="shared" si="4"/>
        <v>1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13</v>
      </c>
      <c r="F26" s="73">
        <v>21</v>
      </c>
      <c r="G26" s="93">
        <v>13</v>
      </c>
      <c r="H26" s="73">
        <v>20</v>
      </c>
      <c r="I26" s="22">
        <f t="shared" si="0"/>
        <v>0</v>
      </c>
      <c r="J26" s="33">
        <f t="shared" si="0"/>
        <v>1</v>
      </c>
      <c r="K26" s="93">
        <v>10</v>
      </c>
      <c r="L26" s="73">
        <v>15</v>
      </c>
      <c r="M26" s="22">
        <f t="shared" si="7"/>
        <v>3</v>
      </c>
      <c r="N26" s="34">
        <f t="shared" si="7"/>
        <v>6</v>
      </c>
      <c r="O26" s="69">
        <f t="shared" si="6"/>
        <v>0.4</v>
      </c>
      <c r="P26" s="35">
        <f t="shared" si="3"/>
        <v>1.6419077404222049E-2</v>
      </c>
      <c r="Q26" s="10"/>
      <c r="R26">
        <v>1</v>
      </c>
      <c r="S26" s="94">
        <f t="shared" si="5"/>
        <v>1</v>
      </c>
      <c r="T26" s="49">
        <f t="shared" si="4"/>
        <v>21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4</v>
      </c>
      <c r="G27" s="93">
        <v>1</v>
      </c>
      <c r="H27" s="73">
        <v>4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-1</v>
      </c>
      <c r="O27" s="69">
        <f t="shared" si="6"/>
        <v>-0.2</v>
      </c>
      <c r="P27" s="35">
        <f t="shared" si="3"/>
        <v>3.1274433150899139E-3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1.563721657544957E-3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248</v>
      </c>
      <c r="F29" s="73">
        <v>287</v>
      </c>
      <c r="G29" s="93">
        <v>251</v>
      </c>
      <c r="H29" s="73">
        <v>289</v>
      </c>
      <c r="I29" s="22">
        <f t="shared" si="0"/>
        <v>-3</v>
      </c>
      <c r="J29" s="33">
        <f t="shared" si="0"/>
        <v>-2</v>
      </c>
      <c r="K29" s="93">
        <v>237</v>
      </c>
      <c r="L29" s="73">
        <v>275</v>
      </c>
      <c r="M29" s="22">
        <f t="shared" si="7"/>
        <v>11</v>
      </c>
      <c r="N29" s="34">
        <f t="shared" si="7"/>
        <v>12</v>
      </c>
      <c r="O29" s="69">
        <f t="shared" si="6"/>
        <v>4.363636363636364E-2</v>
      </c>
      <c r="P29" s="35">
        <f t="shared" si="3"/>
        <v>0.22439405785770133</v>
      </c>
      <c r="Q29" s="10"/>
      <c r="R29">
        <v>1</v>
      </c>
      <c r="S29" s="94">
        <f t="shared" si="5"/>
        <v>1</v>
      </c>
      <c r="T29" s="49">
        <f t="shared" si="4"/>
        <v>287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7.8186082877247849E-4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24</v>
      </c>
      <c r="F35" s="73">
        <v>24</v>
      </c>
      <c r="G35" s="93">
        <v>24</v>
      </c>
      <c r="H35" s="73">
        <v>24</v>
      </c>
      <c r="I35" s="22">
        <f t="shared" si="0"/>
        <v>0</v>
      </c>
      <c r="J35" s="33">
        <f t="shared" si="0"/>
        <v>0</v>
      </c>
      <c r="K35" s="93">
        <v>41</v>
      </c>
      <c r="L35" s="73">
        <v>41</v>
      </c>
      <c r="M35" s="22">
        <f t="shared" ref="M35:N54" si="8">E35-K35</f>
        <v>-17</v>
      </c>
      <c r="N35" s="34">
        <f t="shared" si="8"/>
        <v>-17</v>
      </c>
      <c r="O35" s="69">
        <f t="shared" si="6"/>
        <v>-0.41463414634146339</v>
      </c>
      <c r="P35" s="35">
        <f t="shared" si="3"/>
        <v>1.8764659890539485E-2</v>
      </c>
      <c r="Q35" s="10"/>
      <c r="R35">
        <v>1</v>
      </c>
      <c r="S35" s="94">
        <f t="shared" si="5"/>
        <v>1</v>
      </c>
      <c r="T35" s="49">
        <f t="shared" si="4"/>
        <v>24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2.3455824863174357E-3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12</v>
      </c>
      <c r="G37" s="93">
        <v>11</v>
      </c>
      <c r="H37" s="73">
        <v>12</v>
      </c>
      <c r="I37" s="22">
        <f t="shared" ref="I37:J54" si="9">E37-G37</f>
        <v>0</v>
      </c>
      <c r="J37" s="36">
        <f t="shared" si="9"/>
        <v>0</v>
      </c>
      <c r="K37" s="93">
        <v>11</v>
      </c>
      <c r="L37" s="73">
        <v>11</v>
      </c>
      <c r="M37" s="22">
        <f t="shared" si="8"/>
        <v>0</v>
      </c>
      <c r="N37" s="34">
        <f t="shared" si="8"/>
        <v>1</v>
      </c>
      <c r="O37" s="69">
        <f t="shared" si="6"/>
        <v>9.0909090909090912E-2</v>
      </c>
      <c r="P37" s="35">
        <f t="shared" si="3"/>
        <v>9.3823299452697427E-3</v>
      </c>
      <c r="Q37" s="10"/>
      <c r="R37" s="98">
        <v>1</v>
      </c>
      <c r="S37" s="96">
        <f t="shared" si="5"/>
        <v>4</v>
      </c>
      <c r="T37" s="49">
        <f t="shared" si="4"/>
        <v>12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/>
      <c r="F38" s="73"/>
      <c r="G38" s="93">
        <v>1</v>
      </c>
      <c r="H38" s="73">
        <v>1</v>
      </c>
      <c r="I38" s="22">
        <f t="shared" si="9"/>
        <v>-1</v>
      </c>
      <c r="J38" s="36">
        <f t="shared" si="9"/>
        <v>-1</v>
      </c>
      <c r="K38" s="93">
        <v>1</v>
      </c>
      <c r="L38" s="73">
        <v>1</v>
      </c>
      <c r="M38" s="22">
        <f t="shared" si="8"/>
        <v>-1</v>
      </c>
      <c r="N38" s="34">
        <f t="shared" si="8"/>
        <v>-1</v>
      </c>
      <c r="O38" s="69">
        <f t="shared" si="6"/>
        <v>-1</v>
      </c>
      <c r="P38" s="35">
        <f t="shared" si="3"/>
        <v>0</v>
      </c>
      <c r="Q38" s="10"/>
      <c r="R38" s="98">
        <v>1</v>
      </c>
      <c r="S38" s="97">
        <f t="shared" si="5"/>
        <v>5</v>
      </c>
      <c r="T38" s="49">
        <f t="shared" si="4"/>
        <v>0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125</v>
      </c>
      <c r="F41" s="72">
        <v>131</v>
      </c>
      <c r="G41" s="93">
        <v>118</v>
      </c>
      <c r="H41" s="72">
        <v>124</v>
      </c>
      <c r="I41" s="22">
        <f t="shared" si="9"/>
        <v>7</v>
      </c>
      <c r="J41" s="36">
        <f t="shared" si="9"/>
        <v>7</v>
      </c>
      <c r="K41" s="93">
        <v>74</v>
      </c>
      <c r="L41" s="72">
        <v>80</v>
      </c>
      <c r="M41" s="22">
        <f t="shared" si="8"/>
        <v>51</v>
      </c>
      <c r="N41" s="34">
        <f t="shared" si="8"/>
        <v>51</v>
      </c>
      <c r="O41" s="69">
        <f t="shared" si="6"/>
        <v>0.63749999999999996</v>
      </c>
      <c r="P41" s="35">
        <f t="shared" si="3"/>
        <v>0.10242376856919469</v>
      </c>
      <c r="Q41" s="10"/>
      <c r="R41">
        <v>1</v>
      </c>
      <c r="S41" s="94">
        <f t="shared" si="5"/>
        <v>1</v>
      </c>
      <c r="T41" s="49">
        <f t="shared" si="4"/>
        <v>131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7.8186082877247849E-4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7.8186082877247849E-4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7.8186082877247849E-4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6</v>
      </c>
      <c r="F53" s="72">
        <v>6</v>
      </c>
      <c r="G53" s="21">
        <v>5</v>
      </c>
      <c r="H53" s="72">
        <v>5</v>
      </c>
      <c r="I53" s="42">
        <f t="shared" si="9"/>
        <v>1</v>
      </c>
      <c r="J53" s="40">
        <f t="shared" si="9"/>
        <v>1</v>
      </c>
      <c r="K53" s="21">
        <v>5</v>
      </c>
      <c r="L53" s="72">
        <v>5</v>
      </c>
      <c r="M53" s="21">
        <f t="shared" si="8"/>
        <v>1</v>
      </c>
      <c r="N53" s="34">
        <f t="shared" si="8"/>
        <v>1</v>
      </c>
      <c r="O53" s="69">
        <f t="shared" si="6"/>
        <v>0.2</v>
      </c>
      <c r="P53" s="35">
        <f t="shared" si="3"/>
        <v>4.6911649726348714E-3</v>
      </c>
      <c r="Q53" s="10"/>
      <c r="R53">
        <v>0</v>
      </c>
      <c r="S53" s="13">
        <f t="shared" si="5"/>
        <v>0</v>
      </c>
      <c r="T53" s="49">
        <f t="shared" si="4"/>
        <v>6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1069</v>
      </c>
      <c r="F54" s="75">
        <f>SUM(F5:F53)</f>
        <v>1279</v>
      </c>
      <c r="G54" s="43">
        <f>SUM(G5:G53)</f>
        <v>1066</v>
      </c>
      <c r="H54" s="75">
        <f>SUM(H5:H53)</f>
        <v>1274</v>
      </c>
      <c r="I54" s="44">
        <f t="shared" si="9"/>
        <v>3</v>
      </c>
      <c r="J54" s="141">
        <f t="shared" si="9"/>
        <v>5</v>
      </c>
      <c r="K54" s="43">
        <f>SUM(K5:K53)</f>
        <v>1010</v>
      </c>
      <c r="L54" s="75">
        <f>SUM(L5:L53)</f>
        <v>1234</v>
      </c>
      <c r="M54" s="44">
        <f t="shared" si="8"/>
        <v>59</v>
      </c>
      <c r="N54" s="45">
        <f t="shared" si="8"/>
        <v>45</v>
      </c>
      <c r="O54" s="71">
        <f t="shared" si="6"/>
        <v>3.6466774716369527E-2</v>
      </c>
      <c r="P54" s="46">
        <f t="shared" si="3"/>
        <v>1</v>
      </c>
      <c r="Q54" s="14"/>
      <c r="R54" s="15">
        <f>SUM(R5:R53)</f>
        <v>33</v>
      </c>
      <c r="T54" s="88">
        <f t="shared" si="4"/>
        <v>1279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56"/>
  <sheetViews>
    <sheetView topLeftCell="A31" workbookViewId="0">
      <selection activeCell="AV17" sqref="AV16:AV17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hidden="1" customWidth="1"/>
    <col min="17" max="32" width="0" hidden="1" customWidth="1"/>
    <col min="33" max="33" width="7.375" customWidth="1"/>
    <col min="34" max="49" width="6.5" customWidth="1"/>
  </cols>
  <sheetData>
    <row r="1" spans="1:49" ht="15" thickBot="1" x14ac:dyDescent="0.2">
      <c r="A1" s="127"/>
      <c r="B1" s="1"/>
      <c r="C1" s="1"/>
      <c r="D1" s="1"/>
      <c r="G1" s="1"/>
      <c r="I1" s="253" t="s">
        <v>200</v>
      </c>
      <c r="J1" s="253"/>
      <c r="K1" s="253"/>
      <c r="L1" s="253"/>
      <c r="M1" s="253"/>
      <c r="AG1" s="254"/>
      <c r="AH1" s="255"/>
      <c r="AI1" s="255"/>
      <c r="AJ1" s="245"/>
      <c r="AK1" s="245"/>
      <c r="AL1" s="255"/>
      <c r="AM1" s="255"/>
      <c r="AN1" s="245"/>
      <c r="AO1" s="245"/>
      <c r="AP1" s="244"/>
      <c r="AQ1" s="244"/>
      <c r="AR1" s="245"/>
      <c r="AS1" s="245"/>
      <c r="AT1" s="246"/>
      <c r="AU1" s="246"/>
      <c r="AV1" s="247"/>
      <c r="AW1" s="247"/>
    </row>
    <row r="2" spans="1:49" ht="13.5" customHeight="1" thickBot="1" x14ac:dyDescent="0.2">
      <c r="A2" s="149"/>
      <c r="B2" s="248">
        <v>45292</v>
      </c>
      <c r="C2" s="249"/>
      <c r="D2" s="248">
        <v>45261</v>
      </c>
      <c r="E2" s="249"/>
      <c r="F2" s="250" t="s">
        <v>3</v>
      </c>
      <c r="G2" s="251"/>
      <c r="H2" s="248">
        <v>44927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40"/>
      <c r="AG2" s="254"/>
      <c r="AH2" s="200"/>
      <c r="AI2" s="201"/>
      <c r="AJ2" s="202"/>
      <c r="AK2" s="203"/>
      <c r="AL2" s="200"/>
      <c r="AM2" s="201"/>
      <c r="AN2" s="202"/>
      <c r="AO2" s="203"/>
      <c r="AP2" s="200"/>
      <c r="AQ2" s="201"/>
      <c r="AR2" s="202"/>
      <c r="AS2" s="203"/>
      <c r="AT2" s="200"/>
      <c r="AU2" s="201"/>
      <c r="AV2" s="204"/>
      <c r="AW2" s="204"/>
    </row>
    <row r="3" spans="1:49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97" t="s">
        <v>23</v>
      </c>
      <c r="AG3" s="241" t="s">
        <v>114</v>
      </c>
      <c r="AH3" s="243" t="s">
        <v>8</v>
      </c>
      <c r="AI3" s="243"/>
      <c r="AJ3" s="232" t="s">
        <v>9</v>
      </c>
      <c r="AK3" s="233"/>
      <c r="AL3" s="234" t="s">
        <v>10</v>
      </c>
      <c r="AM3" s="235"/>
      <c r="AN3" s="232" t="s">
        <v>11</v>
      </c>
      <c r="AO3" s="233"/>
      <c r="AP3" s="236" t="s">
        <v>12</v>
      </c>
      <c r="AQ3" s="233"/>
      <c r="AR3" s="232" t="s">
        <v>13</v>
      </c>
      <c r="AS3" s="237"/>
      <c r="AT3" s="238" t="s">
        <v>14</v>
      </c>
      <c r="AU3" s="239"/>
      <c r="AV3" s="230" t="s">
        <v>15</v>
      </c>
      <c r="AW3" s="231"/>
    </row>
    <row r="4" spans="1:49" ht="15" thickBot="1" x14ac:dyDescent="0.2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3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8" si="1">B4-H4</f>
        <v>0</v>
      </c>
      <c r="K4" s="28">
        <f t="shared" si="1"/>
        <v>0</v>
      </c>
      <c r="L4" s="161">
        <f t="shared" ref="L4:L55" si="2">IF(ISERROR(K4/I4),0,K4/I4)</f>
        <v>0</v>
      </c>
      <c r="M4" s="29">
        <f t="shared" ref="M4:M56" si="3">C4/$C$55</f>
        <v>6.8823124569855469E-4</v>
      </c>
      <c r="N4" s="162">
        <v>1</v>
      </c>
      <c r="P4" s="148" t="s">
        <v>25</v>
      </c>
      <c r="Q4" s="163">
        <v>18</v>
      </c>
      <c r="R4" s="163">
        <v>1125</v>
      </c>
      <c r="S4" s="164">
        <v>6</v>
      </c>
      <c r="T4" s="164">
        <v>14</v>
      </c>
      <c r="U4" s="163">
        <v>2</v>
      </c>
      <c r="V4" s="163">
        <v>2</v>
      </c>
      <c r="W4" s="164">
        <v>2</v>
      </c>
      <c r="X4" s="164">
        <v>26</v>
      </c>
      <c r="Y4" s="163">
        <v>6</v>
      </c>
      <c r="Z4" s="165">
        <v>228</v>
      </c>
      <c r="AA4" s="164">
        <v>2</v>
      </c>
      <c r="AB4" s="166">
        <v>4</v>
      </c>
      <c r="AC4" s="167">
        <f>Q4+S4+U4+W4+Y4+AA4</f>
        <v>36</v>
      </c>
      <c r="AD4" s="168">
        <f>R4+T4+V4+X4+Z4+AB4+1</f>
        <v>1400</v>
      </c>
      <c r="AE4" s="169">
        <v>682</v>
      </c>
      <c r="AF4" s="198">
        <v>718</v>
      </c>
      <c r="AG4" s="242"/>
      <c r="AH4" s="52" t="s">
        <v>21</v>
      </c>
      <c r="AI4" s="153" t="s">
        <v>17</v>
      </c>
      <c r="AJ4" s="53" t="s">
        <v>21</v>
      </c>
      <c r="AK4" s="154" t="s">
        <v>17</v>
      </c>
      <c r="AL4" s="52" t="s">
        <v>21</v>
      </c>
      <c r="AM4" s="153" t="s">
        <v>17</v>
      </c>
      <c r="AN4" s="53" t="s">
        <v>21</v>
      </c>
      <c r="AO4" s="154" t="s">
        <v>17</v>
      </c>
      <c r="AP4" s="52" t="s">
        <v>21</v>
      </c>
      <c r="AQ4" s="153" t="s">
        <v>17</v>
      </c>
      <c r="AR4" s="53" t="s">
        <v>21</v>
      </c>
      <c r="AS4" s="155" t="s">
        <v>17</v>
      </c>
      <c r="AT4" s="156" t="s">
        <v>21</v>
      </c>
      <c r="AU4" s="157" t="s">
        <v>17</v>
      </c>
      <c r="AV4" s="158" t="s">
        <v>22</v>
      </c>
      <c r="AW4" s="159" t="s">
        <v>23</v>
      </c>
    </row>
    <row r="5" spans="1:49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1.3764624913971094E-3</v>
      </c>
      <c r="N5" s="162">
        <v>5</v>
      </c>
      <c r="P5" s="172" t="s">
        <v>19</v>
      </c>
      <c r="Q5" s="59">
        <f>Q4/AC4</f>
        <v>0.5</v>
      </c>
      <c r="R5" s="59">
        <f>R4/AD4</f>
        <v>0.8035714285714286</v>
      </c>
      <c r="S5" s="60">
        <f>S4/AC4</f>
        <v>0.16666666666666666</v>
      </c>
      <c r="T5" s="60">
        <f>T4/AD4</f>
        <v>0.01</v>
      </c>
      <c r="U5" s="59">
        <f>U4/AC4</f>
        <v>5.5555555555555552E-2</v>
      </c>
      <c r="V5" s="59">
        <f>V4/AD4</f>
        <v>1.4285714285714286E-3</v>
      </c>
      <c r="W5" s="60">
        <f>W4/AC4</f>
        <v>5.5555555555555552E-2</v>
      </c>
      <c r="X5" s="60">
        <f>X4/AD4</f>
        <v>1.8571428571428572E-2</v>
      </c>
      <c r="Y5" s="59">
        <f>Y4/AC4</f>
        <v>0.16666666666666666</v>
      </c>
      <c r="Z5" s="59">
        <f>Z4/AD4</f>
        <v>0.16285714285714287</v>
      </c>
      <c r="AA5" s="60">
        <f>AA4/AC4</f>
        <v>5.5555555555555552E-2</v>
      </c>
      <c r="AB5" s="173">
        <f>AB4/AD4</f>
        <v>2.8571428571428571E-3</v>
      </c>
      <c r="AC5" s="174">
        <f>Q5+S5+U5+W5+Y5+AA5</f>
        <v>1</v>
      </c>
      <c r="AD5" s="175">
        <f>R5+T5+V5+X5+Z5+AB5</f>
        <v>0.99928571428571433</v>
      </c>
      <c r="AE5" s="63">
        <f>AE4/AD4</f>
        <v>0.48714285714285716</v>
      </c>
      <c r="AF5" s="199">
        <f>AF4/AD4</f>
        <v>0.5128571428571429</v>
      </c>
      <c r="AG5" s="148" t="s">
        <v>25</v>
      </c>
      <c r="AH5" s="163">
        <v>18</v>
      </c>
      <c r="AI5" s="163">
        <v>1173</v>
      </c>
      <c r="AJ5" s="164">
        <v>6</v>
      </c>
      <c r="AK5" s="164">
        <v>13</v>
      </c>
      <c r="AL5" s="163">
        <v>2</v>
      </c>
      <c r="AM5" s="163">
        <v>2</v>
      </c>
      <c r="AN5" s="164">
        <v>2</v>
      </c>
      <c r="AO5" s="164">
        <v>25</v>
      </c>
      <c r="AP5" s="163">
        <v>6</v>
      </c>
      <c r="AQ5" s="165">
        <v>234</v>
      </c>
      <c r="AR5" s="164">
        <v>2</v>
      </c>
      <c r="AS5" s="166">
        <v>4</v>
      </c>
      <c r="AT5" s="167">
        <f>AH5+AJ5+AL5+AN5+AP5+AR5</f>
        <v>36</v>
      </c>
      <c r="AU5" s="168">
        <f>AI5+AK5+AM5+AO5+AQ5+AS5+2</f>
        <v>1453</v>
      </c>
      <c r="AV5" s="169">
        <v>732</v>
      </c>
      <c r="AW5" s="170">
        <v>721</v>
      </c>
    </row>
    <row r="6" spans="1:49" ht="15" thickBot="1" x14ac:dyDescent="0.2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2.0646937370956643E-3</v>
      </c>
      <c r="N6" s="162">
        <v>6</v>
      </c>
      <c r="P6" s="127"/>
      <c r="Q6" s="177"/>
      <c r="R6" s="178" t="s">
        <v>136</v>
      </c>
      <c r="AG6" s="172" t="s">
        <v>19</v>
      </c>
      <c r="AH6" s="59">
        <f>AH5/AT5</f>
        <v>0.5</v>
      </c>
      <c r="AI6" s="59">
        <f>AI5/AU5</f>
        <v>0.80729525120440471</v>
      </c>
      <c r="AJ6" s="60">
        <f>AJ5/AT5</f>
        <v>0.16666666666666666</v>
      </c>
      <c r="AK6" s="60">
        <f>AK5/AU5</f>
        <v>8.9470061940812116E-3</v>
      </c>
      <c r="AL6" s="59">
        <f>AL5/AT5</f>
        <v>5.5555555555555552E-2</v>
      </c>
      <c r="AM6" s="59">
        <f>AM5/AU5</f>
        <v>1.3764624913971094E-3</v>
      </c>
      <c r="AN6" s="60">
        <f>AN5/AT5</f>
        <v>5.5555555555555552E-2</v>
      </c>
      <c r="AO6" s="60">
        <f>AO5/AU5</f>
        <v>1.7205781142463867E-2</v>
      </c>
      <c r="AP6" s="59">
        <f>AP5/AT5</f>
        <v>0.16666666666666666</v>
      </c>
      <c r="AQ6" s="59">
        <f>AQ5/AU5</f>
        <v>0.16104611149346179</v>
      </c>
      <c r="AR6" s="60">
        <f>AR5/AT5</f>
        <v>5.5555555555555552E-2</v>
      </c>
      <c r="AS6" s="173">
        <f>AS5/AU5</f>
        <v>2.7529249827942187E-3</v>
      </c>
      <c r="AT6" s="174">
        <f>AH6+AJ6+AL6+AN6+AP6+AR6</f>
        <v>1</v>
      </c>
      <c r="AU6" s="175">
        <f>AI6+AK6+AM6+AO6+AQ6+AS6</f>
        <v>0.99862353750860289</v>
      </c>
      <c r="AV6" s="63">
        <f>AV5/AU5</f>
        <v>0.50378527185134203</v>
      </c>
      <c r="AW6" s="64">
        <f>AW5/AU5</f>
        <v>0.49621472814865797</v>
      </c>
    </row>
    <row r="7" spans="1:49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1.3764624913971094E-3</v>
      </c>
      <c r="N7" s="162">
        <v>2</v>
      </c>
      <c r="Q7" s="177"/>
      <c r="R7" s="178" t="s">
        <v>116</v>
      </c>
      <c r="AG7" s="127"/>
      <c r="AH7" s="177"/>
      <c r="AI7" s="178" t="s">
        <v>136</v>
      </c>
    </row>
    <row r="8" spans="1:49" ht="14.25" x14ac:dyDescent="0.15">
      <c r="A8" s="179" t="s">
        <v>193</v>
      </c>
      <c r="B8" s="93">
        <v>1</v>
      </c>
      <c r="C8" s="73">
        <v>1</v>
      </c>
      <c r="D8" s="93">
        <v>1</v>
      </c>
      <c r="E8" s="73">
        <v>1</v>
      </c>
      <c r="F8" s="22">
        <f t="shared" si="0"/>
        <v>0</v>
      </c>
      <c r="G8" s="33">
        <f t="shared" si="0"/>
        <v>0</v>
      </c>
      <c r="H8" s="93"/>
      <c r="I8" s="73"/>
      <c r="J8" s="22">
        <f t="shared" si="1"/>
        <v>1</v>
      </c>
      <c r="K8" s="34">
        <f t="shared" si="1"/>
        <v>1</v>
      </c>
      <c r="L8" s="161">
        <f t="shared" si="2"/>
        <v>0</v>
      </c>
      <c r="M8" s="35">
        <f t="shared" si="3"/>
        <v>6.8823124569855469E-4</v>
      </c>
      <c r="N8" s="162">
        <v>5</v>
      </c>
      <c r="Q8" s="177"/>
      <c r="R8" s="178"/>
      <c r="AH8" s="177"/>
      <c r="AI8" s="178" t="s">
        <v>116</v>
      </c>
    </row>
    <row r="9" spans="1:49" ht="14.25" x14ac:dyDescent="0.15">
      <c r="A9" s="179" t="s">
        <v>138</v>
      </c>
      <c r="B9" s="93">
        <v>132</v>
      </c>
      <c r="C9" s="73">
        <v>222</v>
      </c>
      <c r="D9" s="93">
        <v>132</v>
      </c>
      <c r="E9" s="73">
        <v>222</v>
      </c>
      <c r="F9" s="22">
        <f t="shared" si="0"/>
        <v>0</v>
      </c>
      <c r="G9" s="33">
        <f t="shared" si="0"/>
        <v>0</v>
      </c>
      <c r="H9" s="93">
        <v>120</v>
      </c>
      <c r="I9" s="73">
        <v>206</v>
      </c>
      <c r="J9" s="22">
        <f t="shared" si="1"/>
        <v>12</v>
      </c>
      <c r="K9" s="34">
        <f t="shared" si="1"/>
        <v>16</v>
      </c>
      <c r="L9" s="161">
        <f t="shared" si="2"/>
        <v>7.7669902912621352E-2</v>
      </c>
      <c r="M9" s="35">
        <f t="shared" si="3"/>
        <v>0.15278733654507914</v>
      </c>
      <c r="N9" s="162">
        <v>5</v>
      </c>
      <c r="P9" s="127"/>
      <c r="Q9" s="177"/>
    </row>
    <row r="10" spans="1:49" ht="14.25" x14ac:dyDescent="0.15">
      <c r="A10" s="179" t="s">
        <v>139</v>
      </c>
      <c r="B10" s="22">
        <v>11</v>
      </c>
      <c r="C10" s="73">
        <v>11</v>
      </c>
      <c r="D10" s="22">
        <v>10</v>
      </c>
      <c r="E10" s="73">
        <v>10</v>
      </c>
      <c r="F10" s="22">
        <f t="shared" si="0"/>
        <v>1</v>
      </c>
      <c r="G10" s="33">
        <f t="shared" si="0"/>
        <v>1</v>
      </c>
      <c r="H10" s="22">
        <v>6</v>
      </c>
      <c r="I10" s="73">
        <v>6</v>
      </c>
      <c r="J10" s="22">
        <f t="shared" si="1"/>
        <v>5</v>
      </c>
      <c r="K10" s="34">
        <f t="shared" si="1"/>
        <v>5</v>
      </c>
      <c r="L10" s="161">
        <f t="shared" si="2"/>
        <v>0.83333333333333337</v>
      </c>
      <c r="M10" s="35">
        <f t="shared" si="3"/>
        <v>7.5705437026841018E-3</v>
      </c>
      <c r="N10" s="162">
        <v>1</v>
      </c>
    </row>
    <row r="11" spans="1:49" ht="14.25" x14ac:dyDescent="0.15">
      <c r="A11" s="180" t="s">
        <v>140</v>
      </c>
      <c r="B11" s="93">
        <v>9</v>
      </c>
      <c r="C11" s="73">
        <v>23</v>
      </c>
      <c r="D11" s="93">
        <v>9</v>
      </c>
      <c r="E11" s="73">
        <v>23</v>
      </c>
      <c r="F11" s="22">
        <f t="shared" si="0"/>
        <v>0</v>
      </c>
      <c r="G11" s="33">
        <f t="shared" si="0"/>
        <v>0</v>
      </c>
      <c r="H11" s="93">
        <v>10</v>
      </c>
      <c r="I11" s="73">
        <v>22</v>
      </c>
      <c r="J11" s="22">
        <f t="shared" si="1"/>
        <v>-1</v>
      </c>
      <c r="K11" s="34">
        <f t="shared" si="1"/>
        <v>1</v>
      </c>
      <c r="L11" s="161">
        <f t="shared" si="2"/>
        <v>4.5454545454545456E-2</v>
      </c>
      <c r="M11" s="35">
        <f t="shared" si="3"/>
        <v>1.5829318651066758E-2</v>
      </c>
      <c r="N11" s="162">
        <v>1</v>
      </c>
    </row>
    <row r="12" spans="1:49" ht="14.25" x14ac:dyDescent="0.15">
      <c r="A12" s="179" t="s">
        <v>141</v>
      </c>
      <c r="B12" s="93">
        <v>5</v>
      </c>
      <c r="C12" s="73">
        <v>5</v>
      </c>
      <c r="D12" s="93">
        <v>4</v>
      </c>
      <c r="E12" s="73">
        <v>4</v>
      </c>
      <c r="F12" s="22">
        <f t="shared" si="0"/>
        <v>1</v>
      </c>
      <c r="G12" s="33">
        <f t="shared" si="0"/>
        <v>1</v>
      </c>
      <c r="H12" s="93">
        <v>1</v>
      </c>
      <c r="I12" s="73">
        <v>1</v>
      </c>
      <c r="J12" s="22">
        <f t="shared" si="1"/>
        <v>4</v>
      </c>
      <c r="K12" s="34">
        <f t="shared" si="1"/>
        <v>4</v>
      </c>
      <c r="L12" s="161">
        <f t="shared" si="2"/>
        <v>4</v>
      </c>
      <c r="M12" s="35">
        <f t="shared" si="3"/>
        <v>3.4411562284927736E-3</v>
      </c>
      <c r="N12" s="162">
        <v>1</v>
      </c>
    </row>
    <row r="13" spans="1:49" ht="14.25" x14ac:dyDescent="0.15">
      <c r="A13" s="179" t="s">
        <v>142</v>
      </c>
      <c r="B13" s="22"/>
      <c r="C13" s="73"/>
      <c r="D13" s="22"/>
      <c r="E13" s="73"/>
      <c r="F13" s="22">
        <f t="shared" si="0"/>
        <v>0</v>
      </c>
      <c r="G13" s="36">
        <f t="shared" si="0"/>
        <v>0</v>
      </c>
      <c r="H13" s="22">
        <v>2</v>
      </c>
      <c r="I13" s="73">
        <v>2</v>
      </c>
      <c r="J13" s="22">
        <f t="shared" si="1"/>
        <v>-2</v>
      </c>
      <c r="K13" s="34">
        <f t="shared" si="1"/>
        <v>-2</v>
      </c>
      <c r="L13" s="161">
        <f t="shared" si="2"/>
        <v>-1</v>
      </c>
      <c r="M13" s="35">
        <f t="shared" si="3"/>
        <v>0</v>
      </c>
      <c r="N13" s="162">
        <v>4</v>
      </c>
    </row>
    <row r="14" spans="1:49" ht="14.25" x14ac:dyDescent="0.15">
      <c r="A14" s="179" t="s">
        <v>143</v>
      </c>
      <c r="B14" s="22">
        <v>6</v>
      </c>
      <c r="C14" s="73">
        <v>10</v>
      </c>
      <c r="D14" s="22">
        <v>6</v>
      </c>
      <c r="E14" s="73">
        <v>10</v>
      </c>
      <c r="F14" s="22">
        <f t="shared" si="0"/>
        <v>0</v>
      </c>
      <c r="G14" s="33">
        <f t="shared" si="0"/>
        <v>0</v>
      </c>
      <c r="H14" s="22">
        <v>4</v>
      </c>
      <c r="I14" s="73">
        <v>6</v>
      </c>
      <c r="J14" s="22">
        <f t="shared" si="1"/>
        <v>2</v>
      </c>
      <c r="K14" s="34">
        <f t="shared" si="1"/>
        <v>4</v>
      </c>
      <c r="L14" s="161">
        <f t="shared" si="2"/>
        <v>0.66666666666666663</v>
      </c>
      <c r="M14" s="35">
        <f t="shared" si="3"/>
        <v>6.8823124569855473E-3</v>
      </c>
      <c r="N14" s="162">
        <v>1</v>
      </c>
    </row>
    <row r="15" spans="1:49" ht="14.25" x14ac:dyDescent="0.15">
      <c r="A15" s="179" t="s">
        <v>144</v>
      </c>
      <c r="B15" s="93">
        <v>198</v>
      </c>
      <c r="C15" s="73">
        <v>243</v>
      </c>
      <c r="D15" s="93">
        <v>199</v>
      </c>
      <c r="E15" s="73">
        <v>244</v>
      </c>
      <c r="F15" s="22">
        <f t="shared" si="0"/>
        <v>-1</v>
      </c>
      <c r="G15" s="33">
        <f t="shared" si="0"/>
        <v>-1</v>
      </c>
      <c r="H15" s="93">
        <v>189</v>
      </c>
      <c r="I15" s="73">
        <v>232</v>
      </c>
      <c r="J15" s="22">
        <f t="shared" si="1"/>
        <v>9</v>
      </c>
      <c r="K15" s="34">
        <f t="shared" si="1"/>
        <v>11</v>
      </c>
      <c r="L15" s="161">
        <f t="shared" si="2"/>
        <v>4.7413793103448273E-2</v>
      </c>
      <c r="M15" s="35">
        <f t="shared" si="3"/>
        <v>0.1672401927047488</v>
      </c>
      <c r="N15" s="162">
        <v>1</v>
      </c>
    </row>
    <row r="16" spans="1:49" ht="14.25" x14ac:dyDescent="0.15">
      <c r="A16" s="179" t="s">
        <v>73</v>
      </c>
      <c r="B16" s="93">
        <v>103</v>
      </c>
      <c r="C16" s="73">
        <v>107</v>
      </c>
      <c r="D16" s="93">
        <v>104</v>
      </c>
      <c r="E16" s="73">
        <v>108</v>
      </c>
      <c r="F16" s="22">
        <f t="shared" si="0"/>
        <v>-1</v>
      </c>
      <c r="G16" s="33">
        <f t="shared" si="0"/>
        <v>-1</v>
      </c>
      <c r="H16" s="93">
        <v>119</v>
      </c>
      <c r="I16" s="73">
        <v>123</v>
      </c>
      <c r="J16" s="22">
        <f t="shared" si="1"/>
        <v>-16</v>
      </c>
      <c r="K16" s="34">
        <f t="shared" si="1"/>
        <v>-16</v>
      </c>
      <c r="L16" s="161">
        <f t="shared" si="2"/>
        <v>-0.13008130081300814</v>
      </c>
      <c r="M16" s="35">
        <f t="shared" si="3"/>
        <v>7.3640743289745361E-2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6.8823124569855469E-4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1.3764624913971094E-3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/>
      <c r="I20" s="73"/>
      <c r="J20" s="22">
        <f t="shared" ref="J20:K30" si="4">B20-H20</f>
        <v>0</v>
      </c>
      <c r="K20" s="34">
        <f t="shared" si="4"/>
        <v>0</v>
      </c>
      <c r="L20" s="161">
        <f t="shared" si="2"/>
        <v>0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6.8823124569855469E-4</v>
      </c>
      <c r="N21" s="162">
        <v>3</v>
      </c>
    </row>
    <row r="22" spans="1:14" ht="14.25" x14ac:dyDescent="0.15">
      <c r="A22" s="179" t="s">
        <v>150</v>
      </c>
      <c r="B22" s="93">
        <v>13</v>
      </c>
      <c r="C22" s="73">
        <v>13</v>
      </c>
      <c r="D22" s="93">
        <v>13</v>
      </c>
      <c r="E22" s="73">
        <v>13</v>
      </c>
      <c r="F22" s="37">
        <f t="shared" si="0"/>
        <v>0</v>
      </c>
      <c r="G22" s="33">
        <f t="shared" si="0"/>
        <v>0</v>
      </c>
      <c r="H22" s="93">
        <v>8</v>
      </c>
      <c r="I22" s="73">
        <v>8</v>
      </c>
      <c r="J22" s="37">
        <f t="shared" si="4"/>
        <v>5</v>
      </c>
      <c r="K22" s="38">
        <f t="shared" si="4"/>
        <v>5</v>
      </c>
      <c r="L22" s="161">
        <f t="shared" si="2"/>
        <v>0.625</v>
      </c>
      <c r="M22" s="39">
        <f t="shared" si="3"/>
        <v>8.9470061940812116E-3</v>
      </c>
      <c r="N22" s="162">
        <v>1</v>
      </c>
    </row>
    <row r="23" spans="1:14" ht="14.25" x14ac:dyDescent="0.15">
      <c r="A23" s="181" t="s">
        <v>151</v>
      </c>
      <c r="B23" s="22">
        <v>63</v>
      </c>
      <c r="C23" s="73">
        <v>63</v>
      </c>
      <c r="D23" s="22">
        <v>62</v>
      </c>
      <c r="E23" s="73">
        <v>62</v>
      </c>
      <c r="F23" s="37">
        <f t="shared" si="0"/>
        <v>1</v>
      </c>
      <c r="G23" s="40">
        <f t="shared" si="0"/>
        <v>1</v>
      </c>
      <c r="H23" s="22">
        <v>50</v>
      </c>
      <c r="I23" s="73">
        <v>50</v>
      </c>
      <c r="J23" s="37">
        <f t="shared" si="4"/>
        <v>13</v>
      </c>
      <c r="K23" s="38">
        <f t="shared" si="4"/>
        <v>13</v>
      </c>
      <c r="L23" s="161">
        <f t="shared" si="2"/>
        <v>0.26</v>
      </c>
      <c r="M23" s="39">
        <f t="shared" si="3"/>
        <v>4.3358568479008944E-2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6.8823124569855469E-4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6.8823124569855469E-4</v>
      </c>
      <c r="N26" s="162">
        <v>4</v>
      </c>
    </row>
    <row r="27" spans="1:14" ht="14.25" x14ac:dyDescent="0.15">
      <c r="A27" s="179" t="s">
        <v>154</v>
      </c>
      <c r="B27" s="22">
        <v>5</v>
      </c>
      <c r="C27" s="73">
        <v>5</v>
      </c>
      <c r="D27" s="22">
        <v>5</v>
      </c>
      <c r="E27" s="73">
        <v>5</v>
      </c>
      <c r="F27" s="22">
        <f t="shared" si="0"/>
        <v>0</v>
      </c>
      <c r="G27" s="33">
        <f t="shared" si="0"/>
        <v>0</v>
      </c>
      <c r="H27" s="22">
        <v>6</v>
      </c>
      <c r="I27" s="73">
        <v>6</v>
      </c>
      <c r="J27" s="22">
        <f t="shared" si="4"/>
        <v>-1</v>
      </c>
      <c r="K27" s="34">
        <f t="shared" si="4"/>
        <v>-1</v>
      </c>
      <c r="L27" s="161">
        <f t="shared" si="2"/>
        <v>-0.16666666666666666</v>
      </c>
      <c r="M27" s="35">
        <f t="shared" si="3"/>
        <v>3.4411562284927736E-3</v>
      </c>
      <c r="N27" s="162">
        <v>1</v>
      </c>
    </row>
    <row r="28" spans="1:14" ht="14.25" x14ac:dyDescent="0.15">
      <c r="A28" s="179" t="s">
        <v>155</v>
      </c>
      <c r="B28" s="93">
        <v>108</v>
      </c>
      <c r="C28" s="109">
        <v>121</v>
      </c>
      <c r="D28" s="93">
        <v>109</v>
      </c>
      <c r="E28" s="109">
        <v>122</v>
      </c>
      <c r="F28" s="93">
        <f t="shared" si="0"/>
        <v>-1</v>
      </c>
      <c r="G28" s="105">
        <f t="shared" si="0"/>
        <v>-1</v>
      </c>
      <c r="H28" s="93">
        <v>106</v>
      </c>
      <c r="I28" s="109">
        <v>116</v>
      </c>
      <c r="J28" s="93">
        <f t="shared" si="4"/>
        <v>2</v>
      </c>
      <c r="K28" s="106">
        <f t="shared" si="4"/>
        <v>5</v>
      </c>
      <c r="L28" s="161">
        <f t="shared" si="2"/>
        <v>4.3103448275862072E-2</v>
      </c>
      <c r="M28" s="108">
        <f t="shared" si="3"/>
        <v>8.327598072952512E-2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5</v>
      </c>
      <c r="I29" s="73">
        <v>5</v>
      </c>
      <c r="J29" s="22">
        <f t="shared" si="4"/>
        <v>0</v>
      </c>
      <c r="K29" s="34">
        <f t="shared" si="4"/>
        <v>0</v>
      </c>
      <c r="L29" s="161">
        <f t="shared" si="2"/>
        <v>0</v>
      </c>
      <c r="M29" s="35">
        <f t="shared" si="3"/>
        <v>3.4411562284927736E-3</v>
      </c>
      <c r="N29" s="162">
        <v>1</v>
      </c>
    </row>
    <row r="30" spans="1:14" ht="14.25" x14ac:dyDescent="0.15">
      <c r="A30" s="179" t="s">
        <v>157</v>
      </c>
      <c r="B30" s="22"/>
      <c r="C30" s="73"/>
      <c r="D30" s="22"/>
      <c r="E30" s="73"/>
      <c r="F30" s="22">
        <f t="shared" si="0"/>
        <v>0</v>
      </c>
      <c r="G30" s="33">
        <f t="shared" si="0"/>
        <v>0</v>
      </c>
      <c r="H30" s="22">
        <v>1</v>
      </c>
      <c r="I30" s="73">
        <v>1</v>
      </c>
      <c r="J30" s="22">
        <f t="shared" si="4"/>
        <v>-1</v>
      </c>
      <c r="K30" s="34">
        <f t="shared" si="4"/>
        <v>-1</v>
      </c>
      <c r="L30" s="161">
        <f t="shared" si="2"/>
        <v>-1</v>
      </c>
      <c r="M30" s="35">
        <f t="shared" si="3"/>
        <v>0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7</v>
      </c>
      <c r="C32" s="73">
        <v>16</v>
      </c>
      <c r="D32" s="93">
        <v>7</v>
      </c>
      <c r="E32" s="73">
        <v>16</v>
      </c>
      <c r="F32" s="22">
        <f t="shared" si="0"/>
        <v>0</v>
      </c>
      <c r="G32" s="33">
        <f t="shared" si="0"/>
        <v>0</v>
      </c>
      <c r="H32" s="93">
        <v>5</v>
      </c>
      <c r="I32" s="73">
        <v>12</v>
      </c>
      <c r="J32" s="22">
        <f t="shared" ref="J32:K55" si="5">B32-H32</f>
        <v>2</v>
      </c>
      <c r="K32" s="34">
        <f t="shared" si="5"/>
        <v>4</v>
      </c>
      <c r="L32" s="161">
        <f t="shared" si="2"/>
        <v>0.33333333333333331</v>
      </c>
      <c r="M32" s="35">
        <f t="shared" si="3"/>
        <v>1.1011699931176875E-2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1</v>
      </c>
      <c r="I33" s="73">
        <v>1</v>
      </c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6.8823124569855469E-4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23</v>
      </c>
      <c r="C35" s="73">
        <v>36</v>
      </c>
      <c r="D35" s="93">
        <v>22</v>
      </c>
      <c r="E35" s="73">
        <v>36</v>
      </c>
      <c r="F35" s="22">
        <f t="shared" si="6"/>
        <v>1</v>
      </c>
      <c r="G35" s="36">
        <f t="shared" si="6"/>
        <v>0</v>
      </c>
      <c r="H35" s="93">
        <v>21</v>
      </c>
      <c r="I35" s="73">
        <v>31</v>
      </c>
      <c r="J35" s="22">
        <f t="shared" si="5"/>
        <v>2</v>
      </c>
      <c r="K35" s="34">
        <f t="shared" si="5"/>
        <v>5</v>
      </c>
      <c r="L35" s="161">
        <f t="shared" si="2"/>
        <v>0.16129032258064516</v>
      </c>
      <c r="M35" s="35">
        <f t="shared" si="3"/>
        <v>2.4776324845147971E-2</v>
      </c>
      <c r="N35" s="162">
        <v>1</v>
      </c>
    </row>
    <row r="36" spans="1:14" ht="14.25" x14ac:dyDescent="0.15">
      <c r="A36" s="179" t="s">
        <v>163</v>
      </c>
      <c r="B36" s="93">
        <v>1</v>
      </c>
      <c r="C36" s="73">
        <v>5</v>
      </c>
      <c r="D36" s="93">
        <v>1</v>
      </c>
      <c r="E36" s="73">
        <v>5</v>
      </c>
      <c r="F36" s="22">
        <f t="shared" si="6"/>
        <v>0</v>
      </c>
      <c r="G36" s="36">
        <f t="shared" si="6"/>
        <v>0</v>
      </c>
      <c r="H36" s="93"/>
      <c r="I36" s="73">
        <v>4</v>
      </c>
      <c r="J36" s="22">
        <f t="shared" si="5"/>
        <v>1</v>
      </c>
      <c r="K36" s="34">
        <f t="shared" si="5"/>
        <v>1</v>
      </c>
      <c r="L36" s="161">
        <f t="shared" si="2"/>
        <v>0.25</v>
      </c>
      <c r="M36" s="35">
        <f t="shared" si="3"/>
        <v>3.4411562284927736E-3</v>
      </c>
      <c r="N36" s="162">
        <v>5</v>
      </c>
    </row>
    <row r="37" spans="1:14" ht="14.25" x14ac:dyDescent="0.15">
      <c r="A37" s="179" t="s">
        <v>164</v>
      </c>
      <c r="B37" s="22">
        <v>3</v>
      </c>
      <c r="C37" s="73">
        <v>3</v>
      </c>
      <c r="D37" s="22">
        <v>3</v>
      </c>
      <c r="E37" s="73">
        <v>3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2</v>
      </c>
      <c r="K37" s="34">
        <f t="shared" si="5"/>
        <v>2</v>
      </c>
      <c r="L37" s="161">
        <f t="shared" si="2"/>
        <v>2</v>
      </c>
      <c r="M37" s="35">
        <f t="shared" si="3"/>
        <v>2.0646937370956643E-3</v>
      </c>
      <c r="N37" s="162">
        <v>5</v>
      </c>
    </row>
    <row r="38" spans="1:14" ht="14.25" x14ac:dyDescent="0.15">
      <c r="A38" s="182" t="s">
        <v>165</v>
      </c>
      <c r="B38" s="93">
        <v>274</v>
      </c>
      <c r="C38" s="72">
        <v>334</v>
      </c>
      <c r="D38" s="93">
        <v>274</v>
      </c>
      <c r="E38" s="72">
        <v>334</v>
      </c>
      <c r="F38" s="22">
        <f t="shared" si="6"/>
        <v>0</v>
      </c>
      <c r="G38" s="36">
        <f t="shared" si="6"/>
        <v>0</v>
      </c>
      <c r="H38" s="93">
        <v>265</v>
      </c>
      <c r="I38" s="72">
        <v>316</v>
      </c>
      <c r="J38" s="22">
        <f t="shared" si="5"/>
        <v>9</v>
      </c>
      <c r="K38" s="34">
        <f t="shared" si="5"/>
        <v>18</v>
      </c>
      <c r="L38" s="161">
        <f t="shared" si="2"/>
        <v>5.6962025316455694E-2</v>
      </c>
      <c r="M38" s="35">
        <f t="shared" si="3"/>
        <v>0.22986923606331727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6.8823124569855469E-4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/>
      <c r="C42" s="73"/>
      <c r="D42" s="22"/>
      <c r="E42" s="73"/>
      <c r="F42" s="22">
        <f t="shared" si="6"/>
        <v>0</v>
      </c>
      <c r="G42" s="36">
        <f t="shared" si="6"/>
        <v>0</v>
      </c>
      <c r="H42" s="22">
        <v>1</v>
      </c>
      <c r="I42" s="73">
        <v>1</v>
      </c>
      <c r="J42" s="22">
        <f t="shared" si="5"/>
        <v>-1</v>
      </c>
      <c r="K42" s="34">
        <f t="shared" si="5"/>
        <v>-1</v>
      </c>
      <c r="L42" s="161">
        <f t="shared" si="2"/>
        <v>-1</v>
      </c>
      <c r="M42" s="35">
        <f t="shared" si="3"/>
        <v>0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6.8823124569855469E-4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22</v>
      </c>
      <c r="C46" s="72">
        <v>24</v>
      </c>
      <c r="D46" s="22">
        <v>22</v>
      </c>
      <c r="E46" s="72">
        <v>24</v>
      </c>
      <c r="F46" s="77">
        <f t="shared" si="6"/>
        <v>0</v>
      </c>
      <c r="G46" s="33">
        <f t="shared" si="6"/>
        <v>0</v>
      </c>
      <c r="H46" s="22">
        <v>23</v>
      </c>
      <c r="I46" s="72">
        <v>24</v>
      </c>
      <c r="J46" s="22">
        <f t="shared" si="5"/>
        <v>-1</v>
      </c>
      <c r="K46" s="34">
        <f t="shared" si="5"/>
        <v>0</v>
      </c>
      <c r="L46" s="161">
        <f t="shared" si="2"/>
        <v>0</v>
      </c>
      <c r="M46" s="35">
        <f t="shared" si="3"/>
        <v>1.6517549896765314E-2</v>
      </c>
      <c r="N46" s="162">
        <v>1</v>
      </c>
    </row>
    <row r="47" spans="1:14" ht="14.25" x14ac:dyDescent="0.15">
      <c r="A47" s="184" t="s">
        <v>173</v>
      </c>
      <c r="B47" s="22">
        <v>1</v>
      </c>
      <c r="C47" s="72">
        <v>1</v>
      </c>
      <c r="D47" s="22">
        <v>1</v>
      </c>
      <c r="E47" s="72">
        <v>1</v>
      </c>
      <c r="F47" s="79">
        <f t="shared" si="6"/>
        <v>0</v>
      </c>
      <c r="G47" s="30">
        <f t="shared" si="6"/>
        <v>0</v>
      </c>
      <c r="H47" s="22"/>
      <c r="I47" s="72"/>
      <c r="J47" s="22">
        <f t="shared" si="5"/>
        <v>1</v>
      </c>
      <c r="K47" s="34">
        <f t="shared" si="5"/>
        <v>1</v>
      </c>
      <c r="L47" s="161">
        <f t="shared" si="2"/>
        <v>0</v>
      </c>
      <c r="M47" s="35">
        <f t="shared" si="3"/>
        <v>6.8823124569855469E-4</v>
      </c>
      <c r="N47" s="162">
        <v>3</v>
      </c>
    </row>
    <row r="48" spans="1:14" ht="14.25" x14ac:dyDescent="0.15">
      <c r="A48" s="179" t="s">
        <v>174</v>
      </c>
      <c r="B48" s="22">
        <v>6</v>
      </c>
      <c r="C48" s="73">
        <v>6</v>
      </c>
      <c r="D48" s="22">
        <v>7</v>
      </c>
      <c r="E48" s="73">
        <v>7</v>
      </c>
      <c r="F48" s="77">
        <f t="shared" si="6"/>
        <v>-1</v>
      </c>
      <c r="G48" s="33">
        <f t="shared" si="6"/>
        <v>-1</v>
      </c>
      <c r="H48" s="22">
        <v>6</v>
      </c>
      <c r="I48" s="73">
        <v>6</v>
      </c>
      <c r="J48" s="21">
        <f t="shared" si="5"/>
        <v>0</v>
      </c>
      <c r="K48" s="34">
        <f t="shared" si="5"/>
        <v>0</v>
      </c>
      <c r="L48" s="161">
        <f t="shared" si="2"/>
        <v>0</v>
      </c>
      <c r="M48" s="35">
        <f t="shared" si="3"/>
        <v>4.1293874741913286E-3</v>
      </c>
      <c r="N48" s="162">
        <v>2</v>
      </c>
    </row>
    <row r="49" spans="1:14" ht="14.25" x14ac:dyDescent="0.15">
      <c r="A49" s="179" t="s">
        <v>175</v>
      </c>
      <c r="B49" s="22">
        <v>17</v>
      </c>
      <c r="C49" s="73">
        <v>24</v>
      </c>
      <c r="D49" s="22">
        <v>17</v>
      </c>
      <c r="E49" s="73">
        <v>24</v>
      </c>
      <c r="F49" s="77">
        <f t="shared" si="6"/>
        <v>0</v>
      </c>
      <c r="G49" s="33">
        <f t="shared" si="6"/>
        <v>0</v>
      </c>
      <c r="H49" s="185">
        <v>20</v>
      </c>
      <c r="I49" s="73">
        <v>26</v>
      </c>
      <c r="J49" s="21">
        <f t="shared" si="5"/>
        <v>-3</v>
      </c>
      <c r="K49" s="34">
        <f t="shared" si="5"/>
        <v>-2</v>
      </c>
      <c r="L49" s="161">
        <f t="shared" si="2"/>
        <v>-7.6923076923076927E-2</v>
      </c>
      <c r="M49" s="35">
        <f t="shared" si="3"/>
        <v>1.6517549896765314E-2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/>
      <c r="C51" s="73"/>
      <c r="D51" s="22"/>
      <c r="E51" s="73"/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-1</v>
      </c>
      <c r="K51" s="34">
        <f t="shared" si="5"/>
        <v>-1</v>
      </c>
      <c r="L51" s="161">
        <f t="shared" si="2"/>
        <v>-1</v>
      </c>
      <c r="M51" s="35">
        <f t="shared" si="3"/>
        <v>0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6.8823124569855469E-4</v>
      </c>
      <c r="N52" s="162">
        <v>5</v>
      </c>
    </row>
    <row r="53" spans="1:14" ht="14.25" x14ac:dyDescent="0.15">
      <c r="A53" s="179" t="s">
        <v>178</v>
      </c>
      <c r="B53" s="22">
        <v>142</v>
      </c>
      <c r="C53" s="73">
        <v>155</v>
      </c>
      <c r="D53" s="22">
        <v>139</v>
      </c>
      <c r="E53" s="73">
        <v>153</v>
      </c>
      <c r="F53" s="77">
        <f t="shared" si="6"/>
        <v>3</v>
      </c>
      <c r="G53" s="33">
        <f t="shared" si="6"/>
        <v>2</v>
      </c>
      <c r="H53" s="186">
        <v>118</v>
      </c>
      <c r="I53" s="73">
        <v>126</v>
      </c>
      <c r="J53" s="21">
        <f t="shared" si="5"/>
        <v>24</v>
      </c>
      <c r="K53" s="34">
        <f t="shared" si="5"/>
        <v>29</v>
      </c>
      <c r="L53" s="161">
        <f t="shared" si="2"/>
        <v>0.23015873015873015</v>
      </c>
      <c r="M53" s="35">
        <f t="shared" si="3"/>
        <v>0.10667584308327598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2</v>
      </c>
      <c r="D54" s="42">
        <v>1</v>
      </c>
      <c r="E54" s="189">
        <v>2</v>
      </c>
      <c r="F54" s="77">
        <f t="shared" si="6"/>
        <v>0</v>
      </c>
      <c r="G54" s="33">
        <f t="shared" si="6"/>
        <v>0</v>
      </c>
      <c r="H54" s="190">
        <v>1</v>
      </c>
      <c r="I54" s="189">
        <v>1</v>
      </c>
      <c r="J54" s="42">
        <f t="shared" si="5"/>
        <v>0</v>
      </c>
      <c r="K54" s="38">
        <f t="shared" si="5"/>
        <v>1</v>
      </c>
      <c r="L54" s="191">
        <f t="shared" si="2"/>
        <v>1</v>
      </c>
      <c r="M54" s="39">
        <f t="shared" si="3"/>
        <v>1.3764624913971094E-3</v>
      </c>
      <c r="N54" s="192">
        <v>0</v>
      </c>
    </row>
    <row r="55" spans="1:14" ht="15" thickBot="1" x14ac:dyDescent="0.2">
      <c r="A55" s="193" t="s">
        <v>53</v>
      </c>
      <c r="B55" s="43">
        <f>SUM(B4:B54)</f>
        <v>1173</v>
      </c>
      <c r="C55" s="75">
        <f>SUM(C4:C54)</f>
        <v>1453</v>
      </c>
      <c r="D55" s="43">
        <f>SUM(D4:D54)</f>
        <v>1170</v>
      </c>
      <c r="E55" s="75">
        <f>SUM(E4:E54)</f>
        <v>1452</v>
      </c>
      <c r="F55" s="44">
        <f t="shared" si="6"/>
        <v>3</v>
      </c>
      <c r="G55" s="146">
        <f t="shared" si="6"/>
        <v>1</v>
      </c>
      <c r="H55" s="43">
        <f>SUM(H4:H54)</f>
        <v>1106</v>
      </c>
      <c r="I55" s="43">
        <f>SUM(I4:I54)</f>
        <v>1351</v>
      </c>
      <c r="J55" s="44">
        <f t="shared" si="5"/>
        <v>67</v>
      </c>
      <c r="K55" s="45">
        <f t="shared" si="5"/>
        <v>102</v>
      </c>
      <c r="L55" s="194">
        <f t="shared" si="2"/>
        <v>7.5499629903774984E-2</v>
      </c>
      <c r="M55" s="195">
        <f t="shared" si="3"/>
        <v>1</v>
      </c>
      <c r="N55" s="7"/>
    </row>
    <row r="56" spans="1:14" x14ac:dyDescent="0.15">
      <c r="M56" s="196">
        <f t="shared" si="3"/>
        <v>0</v>
      </c>
    </row>
  </sheetData>
  <mergeCells count="33">
    <mergeCell ref="I1:M1"/>
    <mergeCell ref="AG1:AG2"/>
    <mergeCell ref="AH1:AI1"/>
    <mergeCell ref="AJ1:AK1"/>
    <mergeCell ref="AL1:AM1"/>
    <mergeCell ref="AN1:AO1"/>
    <mergeCell ref="Q2:R2"/>
    <mergeCell ref="S2:T2"/>
    <mergeCell ref="U2:V2"/>
    <mergeCell ref="W2:X2"/>
    <mergeCell ref="AP1:AQ1"/>
    <mergeCell ref="AR1:AS1"/>
    <mergeCell ref="AT1:AU1"/>
    <mergeCell ref="AV1:AW1"/>
    <mergeCell ref="B2:C2"/>
    <mergeCell ref="D2:E2"/>
    <mergeCell ref="F2:G2"/>
    <mergeCell ref="H2:I2"/>
    <mergeCell ref="J2:K2"/>
    <mergeCell ref="P2:P3"/>
    <mergeCell ref="Y2:Z2"/>
    <mergeCell ref="AA2:AB2"/>
    <mergeCell ref="AC2:AD2"/>
    <mergeCell ref="AE2:AF2"/>
    <mergeCell ref="AG3:AG4"/>
    <mergeCell ref="AH3:AI3"/>
    <mergeCell ref="AV3:AW3"/>
    <mergeCell ref="AJ3:AK3"/>
    <mergeCell ref="AL3:AM3"/>
    <mergeCell ref="AN3:AO3"/>
    <mergeCell ref="AP3:AQ3"/>
    <mergeCell ref="AR3:AS3"/>
    <mergeCell ref="AT3:AU3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zoomScaleNormal="100" zoomScaleSheetLayoutView="100" workbookViewId="0">
      <selection activeCell="E3" sqref="E3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5.7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99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43922</v>
      </c>
      <c r="F3" s="257"/>
      <c r="G3" s="256">
        <v>43891</v>
      </c>
      <c r="H3" s="257"/>
      <c r="I3" s="250" t="s">
        <v>3</v>
      </c>
      <c r="J3" s="251"/>
      <c r="K3" s="256">
        <v>43556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1.5698587127158557E-3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1031</v>
      </c>
      <c r="X5" s="83">
        <v>6</v>
      </c>
      <c r="Y5" s="83">
        <f>SUM(T7+T14+T15+T30+T32+T33+T36+T42+T44+T45+T47+T50+T51)</f>
        <v>10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212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1275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1</v>
      </c>
      <c r="L6" s="74">
        <v>1</v>
      </c>
      <c r="M6" s="21">
        <f t="shared" si="1"/>
        <v>1</v>
      </c>
      <c r="N6" s="31">
        <f t="shared" si="1"/>
        <v>1</v>
      </c>
      <c r="O6" s="68">
        <f t="shared" si="2"/>
        <v>1</v>
      </c>
      <c r="P6" s="32">
        <f t="shared" si="3"/>
        <v>1.5698587127158557E-3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0.80862745098039213</v>
      </c>
      <c r="X6" s="60">
        <f>X5/AH5</f>
        <v>0.18181818181818182</v>
      </c>
      <c r="Y6" s="60">
        <f>Y5/AI5</f>
        <v>7.8431372549019607E-3</v>
      </c>
      <c r="Z6" s="59">
        <f>Z5/AH5</f>
        <v>6.0606060606060608E-2</v>
      </c>
      <c r="AA6" s="59">
        <f>AA5/AI5</f>
        <v>1.5686274509803921E-3</v>
      </c>
      <c r="AB6" s="60">
        <f>AB5/AH5</f>
        <v>9.0909090909090912E-2</v>
      </c>
      <c r="AC6" s="60">
        <f>AC5/AI5</f>
        <v>1.019607843137255E-2</v>
      </c>
      <c r="AD6" s="59">
        <f>AD5/AH5</f>
        <v>0.18181818181818182</v>
      </c>
      <c r="AE6" s="59">
        <f>AE5/AI5</f>
        <v>0.16627450980392156</v>
      </c>
      <c r="AF6" s="60">
        <f>AF5/AH5</f>
        <v>6.0606060606060608E-2</v>
      </c>
      <c r="AG6" s="60">
        <f>AG5/AI5</f>
        <v>1.5686274509803921E-3</v>
      </c>
      <c r="AH6" s="61">
        <f>V6+X6+Z6+AB6+AD6+AF6</f>
        <v>1</v>
      </c>
      <c r="AI6" s="62">
        <f>W6+Y6+AA6+AC6+AE6+AG6+0.001</f>
        <v>0.99707843137254903</v>
      </c>
      <c r="AJ6" s="63">
        <f>AJ5/AI5</f>
        <v>0.39921568627450982</v>
      </c>
      <c r="AK6" s="64">
        <f>AK5/AI5</f>
        <v>0.48470588235294115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1.5698587127158557E-3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115</v>
      </c>
      <c r="F8" s="73">
        <v>203</v>
      </c>
      <c r="G8" s="93">
        <v>115</v>
      </c>
      <c r="H8" s="73">
        <v>202</v>
      </c>
      <c r="I8" s="22">
        <f t="shared" si="0"/>
        <v>0</v>
      </c>
      <c r="J8" s="33">
        <f t="shared" si="0"/>
        <v>1</v>
      </c>
      <c r="K8" s="93">
        <v>119</v>
      </c>
      <c r="L8" s="73">
        <v>218</v>
      </c>
      <c r="M8" s="22">
        <f t="shared" si="1"/>
        <v>-4</v>
      </c>
      <c r="N8" s="34">
        <f t="shared" si="1"/>
        <v>-15</v>
      </c>
      <c r="O8" s="69">
        <f t="shared" si="2"/>
        <v>-6.8807339449541288E-2</v>
      </c>
      <c r="P8" s="35">
        <f t="shared" si="3"/>
        <v>0.15934065934065933</v>
      </c>
      <c r="Q8" s="10"/>
      <c r="R8">
        <v>1</v>
      </c>
      <c r="S8" s="143">
        <f>D8</f>
        <v>5</v>
      </c>
      <c r="T8" s="49">
        <f t="shared" si="4"/>
        <v>203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9</v>
      </c>
      <c r="F9" s="73">
        <v>18</v>
      </c>
      <c r="G9" s="93">
        <v>9</v>
      </c>
      <c r="H9" s="73">
        <v>18</v>
      </c>
      <c r="I9" s="22">
        <f t="shared" si="0"/>
        <v>0</v>
      </c>
      <c r="J9" s="33">
        <f t="shared" si="0"/>
        <v>0</v>
      </c>
      <c r="K9" s="93">
        <v>7</v>
      </c>
      <c r="L9" s="73">
        <v>16</v>
      </c>
      <c r="M9" s="22">
        <f t="shared" si="1"/>
        <v>2</v>
      </c>
      <c r="N9" s="34">
        <f t="shared" si="1"/>
        <v>2</v>
      </c>
      <c r="O9" s="69">
        <f t="shared" si="2"/>
        <v>0.125</v>
      </c>
      <c r="P9" s="35">
        <f t="shared" si="3"/>
        <v>1.4128728414442701E-2</v>
      </c>
      <c r="Q9" s="10"/>
      <c r="R9">
        <v>1</v>
      </c>
      <c r="S9" s="94">
        <f t="shared" ref="S9:S53" si="5">D9</f>
        <v>1</v>
      </c>
      <c r="T9" s="49">
        <f t="shared" si="4"/>
        <v>18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2</v>
      </c>
      <c r="L10" s="73">
        <v>2</v>
      </c>
      <c r="M10" s="22">
        <f t="shared" si="1"/>
        <v>-1</v>
      </c>
      <c r="N10" s="34">
        <f t="shared" si="1"/>
        <v>-1</v>
      </c>
      <c r="O10" s="69">
        <f t="shared" si="2"/>
        <v>-0.5</v>
      </c>
      <c r="P10" s="35">
        <f t="shared" si="3"/>
        <v>7.8492935635792783E-4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1.5698587127158557E-3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172</v>
      </c>
      <c r="F12" s="73">
        <v>214</v>
      </c>
      <c r="G12" s="93">
        <v>160</v>
      </c>
      <c r="H12" s="73">
        <v>201</v>
      </c>
      <c r="I12" s="22">
        <f t="shared" si="0"/>
        <v>12</v>
      </c>
      <c r="J12" s="33">
        <f t="shared" si="0"/>
        <v>13</v>
      </c>
      <c r="K12" s="93">
        <v>171</v>
      </c>
      <c r="L12" s="73">
        <v>217</v>
      </c>
      <c r="M12" s="22">
        <f t="shared" si="1"/>
        <v>1</v>
      </c>
      <c r="N12" s="34">
        <f t="shared" si="1"/>
        <v>-3</v>
      </c>
      <c r="O12" s="69">
        <f t="shared" si="2"/>
        <v>-1.3824884792626729E-2</v>
      </c>
      <c r="P12" s="35">
        <f t="shared" si="3"/>
        <v>0.16797488226059654</v>
      </c>
      <c r="Q12" s="10"/>
      <c r="R12">
        <v>1</v>
      </c>
      <c r="S12" s="94">
        <f t="shared" si="5"/>
        <v>1</v>
      </c>
      <c r="T12" s="49">
        <f t="shared" si="4"/>
        <v>214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145</v>
      </c>
      <c r="F13" s="73">
        <v>145</v>
      </c>
      <c r="G13" s="93">
        <v>131</v>
      </c>
      <c r="H13" s="73">
        <v>131</v>
      </c>
      <c r="I13" s="22">
        <f t="shared" si="0"/>
        <v>14</v>
      </c>
      <c r="J13" s="33">
        <f t="shared" si="0"/>
        <v>14</v>
      </c>
      <c r="K13" s="93">
        <v>133</v>
      </c>
      <c r="L13" s="73">
        <v>133</v>
      </c>
      <c r="M13" s="22">
        <f t="shared" si="1"/>
        <v>12</v>
      </c>
      <c r="N13" s="34">
        <f t="shared" si="1"/>
        <v>12</v>
      </c>
      <c r="O13" s="69">
        <f>IF(ISERROR(N13/L13),0,N13/L13)</f>
        <v>9.0225563909774431E-2</v>
      </c>
      <c r="P13" s="35">
        <f t="shared" si="3"/>
        <v>0.11381475667189953</v>
      </c>
      <c r="Q13" s="10"/>
      <c r="R13">
        <v>1</v>
      </c>
      <c r="S13" s="94">
        <f t="shared" si="5"/>
        <v>1</v>
      </c>
      <c r="T13" s="49">
        <f t="shared" si="4"/>
        <v>145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7.8492935635792783E-4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7.8492935635792783E-4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4</v>
      </c>
      <c r="F17" s="73">
        <v>4</v>
      </c>
      <c r="G17" s="93">
        <v>4</v>
      </c>
      <c r="H17" s="73">
        <v>4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-1</v>
      </c>
      <c r="N17" s="34">
        <f t="shared" si="1"/>
        <v>-1</v>
      </c>
      <c r="O17" s="69">
        <f t="shared" si="6"/>
        <v>-0.2</v>
      </c>
      <c r="P17" s="35">
        <f t="shared" si="3"/>
        <v>3.1397174254317113E-3</v>
      </c>
      <c r="Q17" s="10"/>
      <c r="R17">
        <v>1</v>
      </c>
      <c r="S17" s="94">
        <f t="shared" si="5"/>
        <v>1</v>
      </c>
      <c r="T17" s="49">
        <f t="shared" si="4"/>
        <v>4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44</v>
      </c>
      <c r="F18" s="73">
        <v>44</v>
      </c>
      <c r="G18" s="93">
        <v>53</v>
      </c>
      <c r="H18" s="73">
        <v>53</v>
      </c>
      <c r="I18" s="22">
        <f t="shared" si="0"/>
        <v>-9</v>
      </c>
      <c r="J18" s="33">
        <f t="shared" si="0"/>
        <v>-9</v>
      </c>
      <c r="K18" s="93">
        <v>34</v>
      </c>
      <c r="L18" s="73">
        <v>34</v>
      </c>
      <c r="M18" s="22">
        <f t="shared" si="1"/>
        <v>10</v>
      </c>
      <c r="N18" s="34">
        <f t="shared" si="1"/>
        <v>10</v>
      </c>
      <c r="O18" s="69">
        <f t="shared" si="6"/>
        <v>0.29411764705882354</v>
      </c>
      <c r="P18" s="35">
        <f t="shared" si="3"/>
        <v>3.453689167974882E-2</v>
      </c>
      <c r="Q18" s="10"/>
      <c r="R18">
        <v>1</v>
      </c>
      <c r="S18" s="94">
        <f t="shared" si="5"/>
        <v>1</v>
      </c>
      <c r="T18" s="49">
        <f t="shared" si="4"/>
        <v>44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7.8492935635792783E-4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123</v>
      </c>
      <c r="F21" s="73">
        <v>132</v>
      </c>
      <c r="G21" s="93">
        <v>126</v>
      </c>
      <c r="H21" s="73">
        <v>135</v>
      </c>
      <c r="I21" s="22">
        <f t="shared" si="0"/>
        <v>-3</v>
      </c>
      <c r="J21" s="33">
        <f t="shared" si="0"/>
        <v>-3</v>
      </c>
      <c r="K21" s="93">
        <v>127</v>
      </c>
      <c r="L21" s="73">
        <v>138</v>
      </c>
      <c r="M21" s="22">
        <f t="shared" ref="M21:N33" si="7">E21-K21</f>
        <v>-4</v>
      </c>
      <c r="N21" s="34">
        <f t="shared" si="7"/>
        <v>-6</v>
      </c>
      <c r="O21" s="69">
        <f t="shared" si="6"/>
        <v>-4.3478260869565216E-2</v>
      </c>
      <c r="P21" s="35">
        <f t="shared" si="3"/>
        <v>0.10361067503924647</v>
      </c>
      <c r="Q21" s="10"/>
      <c r="R21">
        <v>1</v>
      </c>
      <c r="S21" s="94">
        <f t="shared" si="5"/>
        <v>1</v>
      </c>
      <c r="T21" s="49">
        <f t="shared" si="4"/>
        <v>132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4.7095761381475663E-3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5</v>
      </c>
      <c r="F23" s="73">
        <v>8</v>
      </c>
      <c r="G23" s="93">
        <v>6</v>
      </c>
      <c r="H23" s="73">
        <v>10</v>
      </c>
      <c r="I23" s="37">
        <f t="shared" si="0"/>
        <v>-1</v>
      </c>
      <c r="J23" s="33">
        <f t="shared" si="0"/>
        <v>-2</v>
      </c>
      <c r="K23" s="93">
        <v>3</v>
      </c>
      <c r="L23" s="73">
        <v>7</v>
      </c>
      <c r="M23" s="37">
        <f t="shared" si="7"/>
        <v>2</v>
      </c>
      <c r="N23" s="38">
        <f t="shared" si="7"/>
        <v>1</v>
      </c>
      <c r="O23" s="70">
        <f t="shared" si="6"/>
        <v>0.14285714285714285</v>
      </c>
      <c r="P23" s="39">
        <f t="shared" si="3"/>
        <v>6.2794348508634227E-3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13</v>
      </c>
      <c r="F26" s="73">
        <v>20</v>
      </c>
      <c r="G26" s="93">
        <v>12</v>
      </c>
      <c r="H26" s="73">
        <v>19</v>
      </c>
      <c r="I26" s="22">
        <f t="shared" si="0"/>
        <v>1</v>
      </c>
      <c r="J26" s="33">
        <f t="shared" si="0"/>
        <v>1</v>
      </c>
      <c r="K26" s="93">
        <v>10</v>
      </c>
      <c r="L26" s="73">
        <v>15</v>
      </c>
      <c r="M26" s="22">
        <f t="shared" si="7"/>
        <v>3</v>
      </c>
      <c r="N26" s="34">
        <f t="shared" si="7"/>
        <v>5</v>
      </c>
      <c r="O26" s="69">
        <f t="shared" si="6"/>
        <v>0.33333333333333331</v>
      </c>
      <c r="P26" s="35">
        <f t="shared" si="3"/>
        <v>1.5698587127158554E-2</v>
      </c>
      <c r="Q26" s="10"/>
      <c r="R26">
        <v>1</v>
      </c>
      <c r="S26" s="94">
        <f t="shared" si="5"/>
        <v>1</v>
      </c>
      <c r="T26" s="49">
        <f t="shared" si="4"/>
        <v>20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4</v>
      </c>
      <c r="G27" s="93">
        <v>1</v>
      </c>
      <c r="H27" s="73">
        <v>5</v>
      </c>
      <c r="I27" s="22">
        <f t="shared" si="0"/>
        <v>0</v>
      </c>
      <c r="J27" s="33">
        <f t="shared" si="0"/>
        <v>-1</v>
      </c>
      <c r="K27" s="93">
        <v>1</v>
      </c>
      <c r="L27" s="73">
        <v>5</v>
      </c>
      <c r="M27" s="22">
        <f t="shared" si="7"/>
        <v>0</v>
      </c>
      <c r="N27" s="34">
        <f t="shared" si="7"/>
        <v>-1</v>
      </c>
      <c r="O27" s="69">
        <f t="shared" si="6"/>
        <v>-0.2</v>
      </c>
      <c r="P27" s="35">
        <f t="shared" si="3"/>
        <v>3.1397174254317113E-3</v>
      </c>
      <c r="Q27" s="10"/>
      <c r="R27">
        <v>1</v>
      </c>
      <c r="S27" s="97">
        <f t="shared" si="5"/>
        <v>5</v>
      </c>
      <c r="T27" s="49">
        <f t="shared" si="4"/>
        <v>4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1.5698587127158557E-3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251</v>
      </c>
      <c r="F29" s="73">
        <v>289</v>
      </c>
      <c r="G29" s="93">
        <v>248</v>
      </c>
      <c r="H29" s="73">
        <v>289</v>
      </c>
      <c r="I29" s="22">
        <f t="shared" si="0"/>
        <v>3</v>
      </c>
      <c r="J29" s="33">
        <f t="shared" si="0"/>
        <v>0</v>
      </c>
      <c r="K29" s="93">
        <v>244</v>
      </c>
      <c r="L29" s="73">
        <v>282</v>
      </c>
      <c r="M29" s="22">
        <f t="shared" si="7"/>
        <v>7</v>
      </c>
      <c r="N29" s="34">
        <f t="shared" si="7"/>
        <v>7</v>
      </c>
      <c r="O29" s="69">
        <f t="shared" si="6"/>
        <v>2.4822695035460994E-2</v>
      </c>
      <c r="P29" s="35">
        <f t="shared" si="3"/>
        <v>0.22684458398744112</v>
      </c>
      <c r="Q29" s="10"/>
      <c r="R29">
        <v>1</v>
      </c>
      <c r="S29" s="94">
        <f t="shared" si="5"/>
        <v>1</v>
      </c>
      <c r="T29" s="49">
        <f t="shared" si="4"/>
        <v>289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7.8492935635792783E-4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24</v>
      </c>
      <c r="F35" s="73">
        <v>24</v>
      </c>
      <c r="G35" s="93">
        <v>24</v>
      </c>
      <c r="H35" s="73">
        <v>24</v>
      </c>
      <c r="I35" s="22">
        <f t="shared" si="0"/>
        <v>0</v>
      </c>
      <c r="J35" s="33">
        <f t="shared" si="0"/>
        <v>0</v>
      </c>
      <c r="K35" s="93">
        <v>59</v>
      </c>
      <c r="L35" s="73">
        <v>59</v>
      </c>
      <c r="M35" s="22">
        <f t="shared" ref="M35:N54" si="8">E35-K35</f>
        <v>-35</v>
      </c>
      <c r="N35" s="34">
        <f t="shared" si="8"/>
        <v>-35</v>
      </c>
      <c r="O35" s="69">
        <f t="shared" si="6"/>
        <v>-0.59322033898305082</v>
      </c>
      <c r="P35" s="35">
        <f t="shared" si="3"/>
        <v>1.8838304552590265E-2</v>
      </c>
      <c r="Q35" s="10"/>
      <c r="R35">
        <v>1</v>
      </c>
      <c r="S35" s="94">
        <f t="shared" si="5"/>
        <v>1</v>
      </c>
      <c r="T35" s="49">
        <f t="shared" si="4"/>
        <v>24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2.3547880690737832E-3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12</v>
      </c>
      <c r="G37" s="93">
        <v>11</v>
      </c>
      <c r="H37" s="73">
        <v>12</v>
      </c>
      <c r="I37" s="22">
        <f t="shared" ref="I37:J54" si="9">E37-G37</f>
        <v>0</v>
      </c>
      <c r="J37" s="36">
        <f t="shared" si="9"/>
        <v>0</v>
      </c>
      <c r="K37" s="93">
        <v>11</v>
      </c>
      <c r="L37" s="73">
        <v>11</v>
      </c>
      <c r="M37" s="22">
        <f t="shared" si="8"/>
        <v>0</v>
      </c>
      <c r="N37" s="34">
        <f t="shared" si="8"/>
        <v>1</v>
      </c>
      <c r="O37" s="69">
        <f t="shared" si="6"/>
        <v>9.0909090909090912E-2</v>
      </c>
      <c r="P37" s="35">
        <f t="shared" si="3"/>
        <v>9.4191522762951327E-3</v>
      </c>
      <c r="Q37" s="10"/>
      <c r="R37" s="98">
        <v>1</v>
      </c>
      <c r="S37" s="96">
        <f t="shared" si="5"/>
        <v>4</v>
      </c>
      <c r="T37" s="49">
        <f t="shared" si="4"/>
        <v>12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7.8492935635792783E-4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118</v>
      </c>
      <c r="F41" s="72">
        <v>124</v>
      </c>
      <c r="G41" s="93">
        <v>116</v>
      </c>
      <c r="H41" s="72">
        <v>122</v>
      </c>
      <c r="I41" s="22">
        <f t="shared" si="9"/>
        <v>2</v>
      </c>
      <c r="J41" s="36">
        <f t="shared" si="9"/>
        <v>2</v>
      </c>
      <c r="K41" s="93">
        <v>74</v>
      </c>
      <c r="L41" s="72">
        <v>80</v>
      </c>
      <c r="M41" s="22">
        <f t="shared" si="8"/>
        <v>44</v>
      </c>
      <c r="N41" s="34">
        <f t="shared" si="8"/>
        <v>44</v>
      </c>
      <c r="O41" s="69">
        <f t="shared" si="6"/>
        <v>0.55000000000000004</v>
      </c>
      <c r="P41" s="35">
        <f t="shared" si="3"/>
        <v>9.7331240188383045E-2</v>
      </c>
      <c r="Q41" s="10"/>
      <c r="R41">
        <v>1</v>
      </c>
      <c r="S41" s="94">
        <f t="shared" si="5"/>
        <v>1</v>
      </c>
      <c r="T41" s="49">
        <f t="shared" si="4"/>
        <v>124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7.8492935635792783E-4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7.8492935635792783E-4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7.8492935635792783E-4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5</v>
      </c>
      <c r="G53" s="21">
        <v>5</v>
      </c>
      <c r="H53" s="72">
        <v>5</v>
      </c>
      <c r="I53" s="42">
        <f t="shared" si="9"/>
        <v>0</v>
      </c>
      <c r="J53" s="40">
        <f t="shared" si="9"/>
        <v>0</v>
      </c>
      <c r="K53" s="21">
        <v>5</v>
      </c>
      <c r="L53" s="72">
        <v>5</v>
      </c>
      <c r="M53" s="21">
        <f t="shared" si="8"/>
        <v>0</v>
      </c>
      <c r="N53" s="34">
        <f t="shared" si="8"/>
        <v>0</v>
      </c>
      <c r="O53" s="69">
        <f t="shared" si="6"/>
        <v>0</v>
      </c>
      <c r="P53" s="35">
        <f t="shared" si="3"/>
        <v>3.9246467817896386E-3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1066</v>
      </c>
      <c r="F54" s="75">
        <f>SUM(F5:F53)</f>
        <v>1274</v>
      </c>
      <c r="G54" s="43">
        <f>SUM(G5:G53)</f>
        <v>1047</v>
      </c>
      <c r="H54" s="75">
        <f>SUM(H5:H53)</f>
        <v>1258</v>
      </c>
      <c r="I54" s="44">
        <f t="shared" si="9"/>
        <v>19</v>
      </c>
      <c r="J54" s="141">
        <f t="shared" si="9"/>
        <v>16</v>
      </c>
      <c r="K54" s="43">
        <f>SUM(K5:K53)</f>
        <v>1028</v>
      </c>
      <c r="L54" s="75">
        <f>SUM(L5:L53)</f>
        <v>1252</v>
      </c>
      <c r="M54" s="44">
        <f t="shared" si="8"/>
        <v>38</v>
      </c>
      <c r="N54" s="45">
        <f t="shared" si="8"/>
        <v>22</v>
      </c>
      <c r="O54" s="71">
        <f t="shared" si="6"/>
        <v>1.7571884984025558E-2</v>
      </c>
      <c r="P54" s="46">
        <f t="shared" si="3"/>
        <v>1</v>
      </c>
      <c r="Q54" s="14"/>
      <c r="R54" s="15">
        <f>SUM(R5:R53)</f>
        <v>33</v>
      </c>
      <c r="T54" s="88">
        <f t="shared" si="4"/>
        <v>1274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zoomScaleNormal="100" zoomScaleSheetLayoutView="100" workbookViewId="0">
      <selection activeCell="E3" sqref="E3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98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43891</v>
      </c>
      <c r="F3" s="257"/>
      <c r="G3" s="256">
        <v>43862</v>
      </c>
      <c r="H3" s="257"/>
      <c r="I3" s="250" t="s">
        <v>3</v>
      </c>
      <c r="J3" s="251"/>
      <c r="K3" s="256">
        <v>43525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1.589825119236884E-3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1015</v>
      </c>
      <c r="X5" s="83">
        <v>6</v>
      </c>
      <c r="Y5" s="83">
        <f>SUM(T7+T14+T15+T30+T32+T33+T36+T42+T44+T45+T47+T50+T51)</f>
        <v>10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212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1259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1</v>
      </c>
      <c r="L6" s="74">
        <v>1</v>
      </c>
      <c r="M6" s="21">
        <f t="shared" si="1"/>
        <v>1</v>
      </c>
      <c r="N6" s="31">
        <f t="shared" si="1"/>
        <v>1</v>
      </c>
      <c r="O6" s="68">
        <f t="shared" si="2"/>
        <v>1</v>
      </c>
      <c r="P6" s="32">
        <f t="shared" si="3"/>
        <v>1.589825119236884E-3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0.80619539316918187</v>
      </c>
      <c r="X6" s="60">
        <f>X5/AH5</f>
        <v>0.18181818181818182</v>
      </c>
      <c r="Y6" s="60">
        <f>Y5/AI5</f>
        <v>7.9428117553613977E-3</v>
      </c>
      <c r="Z6" s="59">
        <f>Z5/AH5</f>
        <v>6.0606060606060608E-2</v>
      </c>
      <c r="AA6" s="59">
        <f>AA5/AI5</f>
        <v>1.5885623510722795E-3</v>
      </c>
      <c r="AB6" s="60">
        <f>AB5/AH5</f>
        <v>9.0909090909090912E-2</v>
      </c>
      <c r="AC6" s="60">
        <f>AC5/AI5</f>
        <v>1.0325655281969817E-2</v>
      </c>
      <c r="AD6" s="59">
        <f>AD5/AH5</f>
        <v>0.18181818181818182</v>
      </c>
      <c r="AE6" s="59">
        <f>AE5/AI5</f>
        <v>0.16838760921366164</v>
      </c>
      <c r="AF6" s="60">
        <f>AF5/AH5</f>
        <v>6.0606060606060608E-2</v>
      </c>
      <c r="AG6" s="60">
        <f>AG5/AI5</f>
        <v>1.5885623510722795E-3</v>
      </c>
      <c r="AH6" s="61">
        <f>V6+X6+Z6+AB6+AD6+AF6</f>
        <v>1</v>
      </c>
      <c r="AI6" s="62">
        <f>W6+Y6+AA6+AC6+AE6+AG6+0.001</f>
        <v>0.99702859412231926</v>
      </c>
      <c r="AJ6" s="63">
        <f>AJ5/AI5</f>
        <v>0.40428911834789516</v>
      </c>
      <c r="AK6" s="64">
        <f>AK5/AI5</f>
        <v>0.4908657664813344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1.589825119236884E-3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115</v>
      </c>
      <c r="F8" s="73">
        <v>202</v>
      </c>
      <c r="G8" s="93">
        <v>113</v>
      </c>
      <c r="H8" s="73">
        <v>201</v>
      </c>
      <c r="I8" s="22">
        <f t="shared" si="0"/>
        <v>2</v>
      </c>
      <c r="J8" s="33">
        <f t="shared" si="0"/>
        <v>1</v>
      </c>
      <c r="K8" s="93">
        <v>121</v>
      </c>
      <c r="L8" s="73">
        <v>223</v>
      </c>
      <c r="M8" s="22">
        <f t="shared" si="1"/>
        <v>-6</v>
      </c>
      <c r="N8" s="34">
        <f t="shared" si="1"/>
        <v>-21</v>
      </c>
      <c r="O8" s="69">
        <f t="shared" si="2"/>
        <v>-9.417040358744394E-2</v>
      </c>
      <c r="P8" s="35">
        <f t="shared" si="3"/>
        <v>0.16057233704292528</v>
      </c>
      <c r="Q8" s="10"/>
      <c r="R8">
        <v>1</v>
      </c>
      <c r="S8" s="142" t="e">
        <f>E5:F538</f>
        <v>#VALUE!</v>
      </c>
      <c r="T8" s="49">
        <f t="shared" si="4"/>
        <v>202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9</v>
      </c>
      <c r="F9" s="73">
        <v>18</v>
      </c>
      <c r="G9" s="93">
        <v>9</v>
      </c>
      <c r="H9" s="73">
        <v>18</v>
      </c>
      <c r="I9" s="22">
        <f t="shared" si="0"/>
        <v>0</v>
      </c>
      <c r="J9" s="33">
        <f t="shared" si="0"/>
        <v>0</v>
      </c>
      <c r="K9" s="93">
        <v>7</v>
      </c>
      <c r="L9" s="73">
        <v>16</v>
      </c>
      <c r="M9" s="22">
        <f t="shared" si="1"/>
        <v>2</v>
      </c>
      <c r="N9" s="34">
        <f t="shared" si="1"/>
        <v>2</v>
      </c>
      <c r="O9" s="69">
        <f t="shared" si="2"/>
        <v>0.125</v>
      </c>
      <c r="P9" s="35">
        <f t="shared" si="3"/>
        <v>1.4308426073131956E-2</v>
      </c>
      <c r="Q9" s="10"/>
      <c r="R9">
        <v>1</v>
      </c>
      <c r="S9" s="94">
        <f t="shared" ref="S9:S53" si="5">D9</f>
        <v>1</v>
      </c>
      <c r="T9" s="49">
        <f t="shared" si="4"/>
        <v>18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2</v>
      </c>
      <c r="L10" s="73">
        <v>2</v>
      </c>
      <c r="M10" s="22">
        <f t="shared" si="1"/>
        <v>-1</v>
      </c>
      <c r="N10" s="34">
        <f t="shared" si="1"/>
        <v>-1</v>
      </c>
      <c r="O10" s="69">
        <f t="shared" si="2"/>
        <v>-0.5</v>
      </c>
      <c r="P10" s="35">
        <f t="shared" si="3"/>
        <v>7.9491255961844202E-4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1.589825119236884E-3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160</v>
      </c>
      <c r="F12" s="73">
        <v>201</v>
      </c>
      <c r="G12" s="93">
        <v>160</v>
      </c>
      <c r="H12" s="73">
        <v>202</v>
      </c>
      <c r="I12" s="22">
        <f t="shared" si="0"/>
        <v>0</v>
      </c>
      <c r="J12" s="33">
        <f t="shared" si="0"/>
        <v>-1</v>
      </c>
      <c r="K12" s="93">
        <v>166</v>
      </c>
      <c r="L12" s="73">
        <v>211</v>
      </c>
      <c r="M12" s="22">
        <f t="shared" si="1"/>
        <v>-6</v>
      </c>
      <c r="N12" s="34">
        <f t="shared" si="1"/>
        <v>-10</v>
      </c>
      <c r="O12" s="69">
        <f t="shared" si="2"/>
        <v>-4.7393364928909949E-2</v>
      </c>
      <c r="P12" s="35">
        <f t="shared" si="3"/>
        <v>0.15977742448330684</v>
      </c>
      <c r="Q12" s="10"/>
      <c r="R12">
        <v>1</v>
      </c>
      <c r="S12" s="94">
        <f t="shared" si="5"/>
        <v>1</v>
      </c>
      <c r="T12" s="49">
        <f t="shared" si="4"/>
        <v>201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131</v>
      </c>
      <c r="F13" s="73">
        <v>131</v>
      </c>
      <c r="G13" s="93">
        <v>129</v>
      </c>
      <c r="H13" s="73">
        <v>129</v>
      </c>
      <c r="I13" s="22">
        <f t="shared" si="0"/>
        <v>2</v>
      </c>
      <c r="J13" s="33">
        <f t="shared" si="0"/>
        <v>2</v>
      </c>
      <c r="K13" s="93">
        <v>131</v>
      </c>
      <c r="L13" s="73">
        <v>131</v>
      </c>
      <c r="M13" s="22">
        <f t="shared" si="1"/>
        <v>0</v>
      </c>
      <c r="N13" s="34">
        <f t="shared" si="1"/>
        <v>0</v>
      </c>
      <c r="O13" s="69">
        <f>IF(ISERROR(N13/L13),0,N13/L13)</f>
        <v>0</v>
      </c>
      <c r="P13" s="35">
        <f t="shared" si="3"/>
        <v>0.1041335453100159</v>
      </c>
      <c r="Q13" s="10"/>
      <c r="R13">
        <v>1</v>
      </c>
      <c r="S13" s="94">
        <f t="shared" si="5"/>
        <v>1</v>
      </c>
      <c r="T13" s="49">
        <f t="shared" si="4"/>
        <v>131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>
        <v>1</v>
      </c>
      <c r="H14" s="73">
        <v>1</v>
      </c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7.9491255961844202E-4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7.9491255961844202E-4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4</v>
      </c>
      <c r="F17" s="73">
        <v>4</v>
      </c>
      <c r="G17" s="93">
        <v>5</v>
      </c>
      <c r="H17" s="73">
        <v>5</v>
      </c>
      <c r="I17" s="22">
        <f t="shared" si="0"/>
        <v>-1</v>
      </c>
      <c r="J17" s="33">
        <f t="shared" si="0"/>
        <v>-1</v>
      </c>
      <c r="K17" s="93">
        <v>4</v>
      </c>
      <c r="L17" s="73">
        <v>4</v>
      </c>
      <c r="M17" s="22">
        <f t="shared" si="1"/>
        <v>0</v>
      </c>
      <c r="N17" s="34">
        <f t="shared" si="1"/>
        <v>0</v>
      </c>
      <c r="O17" s="69">
        <f t="shared" si="6"/>
        <v>0</v>
      </c>
      <c r="P17" s="35">
        <f t="shared" si="3"/>
        <v>3.1796502384737681E-3</v>
      </c>
      <c r="Q17" s="10"/>
      <c r="R17">
        <v>1</v>
      </c>
      <c r="S17" s="94">
        <f t="shared" si="5"/>
        <v>1</v>
      </c>
      <c r="T17" s="49">
        <f t="shared" si="4"/>
        <v>4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53</v>
      </c>
      <c r="F18" s="73">
        <v>53</v>
      </c>
      <c r="G18" s="93">
        <v>50</v>
      </c>
      <c r="H18" s="73">
        <v>50</v>
      </c>
      <c r="I18" s="22">
        <f t="shared" si="0"/>
        <v>3</v>
      </c>
      <c r="J18" s="33">
        <f t="shared" si="0"/>
        <v>3</v>
      </c>
      <c r="K18" s="93">
        <v>36</v>
      </c>
      <c r="L18" s="73">
        <v>36</v>
      </c>
      <c r="M18" s="22">
        <f t="shared" si="1"/>
        <v>17</v>
      </c>
      <c r="N18" s="34">
        <f t="shared" si="1"/>
        <v>17</v>
      </c>
      <c r="O18" s="69">
        <f t="shared" si="6"/>
        <v>0.47222222222222221</v>
      </c>
      <c r="P18" s="35">
        <f t="shared" si="3"/>
        <v>4.2130365659777423E-2</v>
      </c>
      <c r="Q18" s="10"/>
      <c r="R18">
        <v>1</v>
      </c>
      <c r="S18" s="94">
        <f t="shared" si="5"/>
        <v>1</v>
      </c>
      <c r="T18" s="49">
        <f t="shared" si="4"/>
        <v>53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7.9491255961844202E-4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126</v>
      </c>
      <c r="F21" s="73">
        <v>135</v>
      </c>
      <c r="G21" s="93">
        <v>127</v>
      </c>
      <c r="H21" s="73">
        <v>136</v>
      </c>
      <c r="I21" s="22">
        <f t="shared" si="0"/>
        <v>-1</v>
      </c>
      <c r="J21" s="33">
        <f t="shared" si="0"/>
        <v>-1</v>
      </c>
      <c r="K21" s="93">
        <v>118</v>
      </c>
      <c r="L21" s="73">
        <v>132</v>
      </c>
      <c r="M21" s="22">
        <f t="shared" ref="M21:N33" si="7">E21-K21</f>
        <v>8</v>
      </c>
      <c r="N21" s="34">
        <f t="shared" si="7"/>
        <v>3</v>
      </c>
      <c r="O21" s="69">
        <f t="shared" si="6"/>
        <v>2.2727272727272728E-2</v>
      </c>
      <c r="P21" s="35">
        <f t="shared" si="3"/>
        <v>0.10731319554848967</v>
      </c>
      <c r="Q21" s="10"/>
      <c r="R21">
        <v>1</v>
      </c>
      <c r="S21" s="94">
        <f t="shared" si="5"/>
        <v>1</v>
      </c>
      <c r="T21" s="49">
        <f t="shared" si="4"/>
        <v>135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4.7694753577106515E-3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6</v>
      </c>
      <c r="F23" s="73">
        <v>10</v>
      </c>
      <c r="G23" s="93">
        <v>4</v>
      </c>
      <c r="H23" s="73">
        <v>8</v>
      </c>
      <c r="I23" s="37">
        <f t="shared" si="0"/>
        <v>2</v>
      </c>
      <c r="J23" s="33">
        <f t="shared" si="0"/>
        <v>2</v>
      </c>
      <c r="K23" s="93">
        <v>3</v>
      </c>
      <c r="L23" s="73">
        <v>7</v>
      </c>
      <c r="M23" s="37">
        <f t="shared" si="7"/>
        <v>3</v>
      </c>
      <c r="N23" s="38">
        <f t="shared" si="7"/>
        <v>3</v>
      </c>
      <c r="O23" s="70">
        <f t="shared" si="6"/>
        <v>0.42857142857142855</v>
      </c>
      <c r="P23" s="39">
        <f t="shared" si="3"/>
        <v>7.9491255961844191E-3</v>
      </c>
      <c r="Q23" s="10"/>
      <c r="R23">
        <v>1</v>
      </c>
      <c r="S23" s="94">
        <f t="shared" si="5"/>
        <v>1</v>
      </c>
      <c r="T23" s="49">
        <f t="shared" si="4"/>
        <v>10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12</v>
      </c>
      <c r="F26" s="73">
        <v>19</v>
      </c>
      <c r="G26" s="93">
        <v>12</v>
      </c>
      <c r="H26" s="73">
        <v>19</v>
      </c>
      <c r="I26" s="22">
        <f t="shared" si="0"/>
        <v>0</v>
      </c>
      <c r="J26" s="33">
        <f t="shared" si="0"/>
        <v>0</v>
      </c>
      <c r="K26" s="93">
        <v>10</v>
      </c>
      <c r="L26" s="73">
        <v>15</v>
      </c>
      <c r="M26" s="22">
        <f t="shared" si="7"/>
        <v>2</v>
      </c>
      <c r="N26" s="34">
        <f t="shared" si="7"/>
        <v>4</v>
      </c>
      <c r="O26" s="69">
        <f t="shared" si="6"/>
        <v>0.26666666666666666</v>
      </c>
      <c r="P26" s="35">
        <f t="shared" si="3"/>
        <v>1.5103338632750398E-2</v>
      </c>
      <c r="Q26" s="10"/>
      <c r="R26">
        <v>1</v>
      </c>
      <c r="S26" s="94">
        <f t="shared" si="5"/>
        <v>1</v>
      </c>
      <c r="T26" s="49">
        <f t="shared" si="4"/>
        <v>19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3.9745627980922096E-3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1.589825119236884E-3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248</v>
      </c>
      <c r="F29" s="73">
        <v>289</v>
      </c>
      <c r="G29" s="93">
        <v>244</v>
      </c>
      <c r="H29" s="73">
        <v>285</v>
      </c>
      <c r="I29" s="22">
        <f t="shared" si="0"/>
        <v>4</v>
      </c>
      <c r="J29" s="33">
        <f t="shared" si="0"/>
        <v>4</v>
      </c>
      <c r="K29" s="93">
        <v>246</v>
      </c>
      <c r="L29" s="73">
        <v>284</v>
      </c>
      <c r="M29" s="22">
        <f t="shared" si="7"/>
        <v>2</v>
      </c>
      <c r="N29" s="34">
        <f t="shared" si="7"/>
        <v>5</v>
      </c>
      <c r="O29" s="69">
        <f t="shared" si="6"/>
        <v>1.7605633802816902E-2</v>
      </c>
      <c r="P29" s="35">
        <f t="shared" si="3"/>
        <v>0.22972972972972974</v>
      </c>
      <c r="Q29" s="10"/>
      <c r="R29">
        <v>1</v>
      </c>
      <c r="S29" s="94">
        <f t="shared" si="5"/>
        <v>1</v>
      </c>
      <c r="T29" s="49">
        <f t="shared" si="4"/>
        <v>289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>
        <v>1</v>
      </c>
      <c r="H32" s="73">
        <v>1</v>
      </c>
      <c r="I32" s="22">
        <f t="shared" si="0"/>
        <v>-1</v>
      </c>
      <c r="J32" s="33">
        <f t="shared" si="0"/>
        <v>-1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7.9491255961844202E-4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24</v>
      </c>
      <c r="F35" s="73">
        <v>24</v>
      </c>
      <c r="G35" s="93">
        <v>23</v>
      </c>
      <c r="H35" s="73">
        <v>23</v>
      </c>
      <c r="I35" s="22">
        <f t="shared" si="0"/>
        <v>1</v>
      </c>
      <c r="J35" s="33">
        <f t="shared" si="0"/>
        <v>1</v>
      </c>
      <c r="K35" s="93">
        <v>57</v>
      </c>
      <c r="L35" s="73">
        <v>57</v>
      </c>
      <c r="M35" s="22">
        <f t="shared" ref="M35:N54" si="8">E35-K35</f>
        <v>-33</v>
      </c>
      <c r="N35" s="34">
        <f t="shared" si="8"/>
        <v>-33</v>
      </c>
      <c r="O35" s="69">
        <f t="shared" si="6"/>
        <v>-0.57894736842105265</v>
      </c>
      <c r="P35" s="35">
        <f t="shared" si="3"/>
        <v>1.9077901430842606E-2</v>
      </c>
      <c r="Q35" s="10"/>
      <c r="R35">
        <v>1</v>
      </c>
      <c r="S35" s="94">
        <f t="shared" si="5"/>
        <v>1</v>
      </c>
      <c r="T35" s="49">
        <f t="shared" si="4"/>
        <v>24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2.3847376788553257E-3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12</v>
      </c>
      <c r="G37" s="93">
        <v>11</v>
      </c>
      <c r="H37" s="73">
        <v>12</v>
      </c>
      <c r="I37" s="22">
        <f t="shared" ref="I37:J54" si="9">E37-G37</f>
        <v>0</v>
      </c>
      <c r="J37" s="36">
        <f t="shared" si="9"/>
        <v>0</v>
      </c>
      <c r="K37" s="93">
        <v>15</v>
      </c>
      <c r="L37" s="73">
        <v>15</v>
      </c>
      <c r="M37" s="22">
        <f t="shared" si="8"/>
        <v>-4</v>
      </c>
      <c r="N37" s="34">
        <f t="shared" si="8"/>
        <v>-3</v>
      </c>
      <c r="O37" s="69">
        <f t="shared" si="6"/>
        <v>-0.2</v>
      </c>
      <c r="P37" s="35">
        <f t="shared" si="3"/>
        <v>9.538950715421303E-3</v>
      </c>
      <c r="Q37" s="10"/>
      <c r="R37" s="98">
        <v>1</v>
      </c>
      <c r="S37" s="96">
        <f t="shared" si="5"/>
        <v>4</v>
      </c>
      <c r="T37" s="49">
        <f t="shared" si="4"/>
        <v>12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7.9491255961844202E-4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116</v>
      </c>
      <c r="F41" s="72">
        <v>122</v>
      </c>
      <c r="G41" s="93">
        <v>114</v>
      </c>
      <c r="H41" s="72">
        <v>120</v>
      </c>
      <c r="I41" s="22">
        <f t="shared" si="9"/>
        <v>2</v>
      </c>
      <c r="J41" s="36">
        <f t="shared" si="9"/>
        <v>2</v>
      </c>
      <c r="K41" s="93">
        <v>77</v>
      </c>
      <c r="L41" s="72">
        <v>83</v>
      </c>
      <c r="M41" s="22">
        <f t="shared" si="8"/>
        <v>39</v>
      </c>
      <c r="N41" s="34">
        <f t="shared" si="8"/>
        <v>39</v>
      </c>
      <c r="O41" s="69">
        <f t="shared" si="6"/>
        <v>0.46987951807228917</v>
      </c>
      <c r="P41" s="35">
        <f t="shared" si="3"/>
        <v>9.6979332273449917E-2</v>
      </c>
      <c r="Q41" s="10"/>
      <c r="R41">
        <v>1</v>
      </c>
      <c r="S41" s="94">
        <f t="shared" si="5"/>
        <v>1</v>
      </c>
      <c r="T41" s="49">
        <f t="shared" si="4"/>
        <v>122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7.9491255961844202E-4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7.9491255961844202E-4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7.9491255961844202E-4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5</v>
      </c>
      <c r="G53" s="21">
        <v>5</v>
      </c>
      <c r="H53" s="72">
        <v>5</v>
      </c>
      <c r="I53" s="42">
        <f t="shared" si="9"/>
        <v>0</v>
      </c>
      <c r="J53" s="40">
        <f t="shared" si="9"/>
        <v>0</v>
      </c>
      <c r="K53" s="21">
        <v>4</v>
      </c>
      <c r="L53" s="72">
        <v>4</v>
      </c>
      <c r="M53" s="21">
        <f t="shared" si="8"/>
        <v>1</v>
      </c>
      <c r="N53" s="34">
        <f t="shared" si="8"/>
        <v>1</v>
      </c>
      <c r="O53" s="69">
        <f t="shared" si="6"/>
        <v>0.25</v>
      </c>
      <c r="P53" s="35">
        <f t="shared" si="3"/>
        <v>3.9745627980922096E-3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1047</v>
      </c>
      <c r="F54" s="75">
        <f>SUM(F5:F53)</f>
        <v>1258</v>
      </c>
      <c r="G54" s="43">
        <f>SUM(G5:G53)</f>
        <v>1034</v>
      </c>
      <c r="H54" s="75">
        <f>SUM(H5:H53)</f>
        <v>1247</v>
      </c>
      <c r="I54" s="44">
        <f t="shared" si="9"/>
        <v>13</v>
      </c>
      <c r="J54" s="141">
        <f t="shared" si="9"/>
        <v>11</v>
      </c>
      <c r="K54" s="43">
        <f>SUM(K5:K53)</f>
        <v>1021</v>
      </c>
      <c r="L54" s="75">
        <f>SUM(L5:L53)</f>
        <v>1250</v>
      </c>
      <c r="M54" s="44">
        <f t="shared" si="8"/>
        <v>26</v>
      </c>
      <c r="N54" s="45">
        <f t="shared" si="8"/>
        <v>8</v>
      </c>
      <c r="O54" s="71">
        <f t="shared" si="6"/>
        <v>6.4000000000000003E-3</v>
      </c>
      <c r="P54" s="46">
        <f t="shared" si="3"/>
        <v>1</v>
      </c>
      <c r="Q54" s="14"/>
      <c r="R54" s="15">
        <f>SUM(R5:R53)</f>
        <v>33</v>
      </c>
      <c r="T54" s="88">
        <f t="shared" si="4"/>
        <v>1258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topLeftCell="A22" zoomScaleNormal="100" zoomScaleSheetLayoutView="100" workbookViewId="0">
      <selection activeCell="E5" sqref="E5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97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43862</v>
      </c>
      <c r="F3" s="257"/>
      <c r="G3" s="256">
        <v>43831</v>
      </c>
      <c r="H3" s="257"/>
      <c r="I3" s="250" t="s">
        <v>3</v>
      </c>
      <c r="J3" s="251"/>
      <c r="K3" s="256">
        <v>43497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1.6038492381716118E-3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1004</v>
      </c>
      <c r="X5" s="83">
        <v>6</v>
      </c>
      <c r="Y5" s="83">
        <f>SUM(T7+T14+T15+T30+T32+T33+T36+T42+T44+T45+T47+T50+T51)</f>
        <v>11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211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1248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1</v>
      </c>
      <c r="L6" s="74">
        <v>1</v>
      </c>
      <c r="M6" s="21">
        <f t="shared" si="1"/>
        <v>1</v>
      </c>
      <c r="N6" s="31">
        <f t="shared" si="1"/>
        <v>1</v>
      </c>
      <c r="O6" s="68">
        <f t="shared" si="2"/>
        <v>1</v>
      </c>
      <c r="P6" s="32">
        <f t="shared" si="3"/>
        <v>1.6038492381716118E-3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0.80448717948717952</v>
      </c>
      <c r="X6" s="60">
        <f>X5/AH5</f>
        <v>0.18181818181818182</v>
      </c>
      <c r="Y6" s="60">
        <f>Y5/AI5</f>
        <v>8.814102564102564E-3</v>
      </c>
      <c r="Z6" s="59">
        <f>Z5/AH5</f>
        <v>6.0606060606060608E-2</v>
      </c>
      <c r="AA6" s="59">
        <f>AA5/AI5</f>
        <v>1.6025641025641025E-3</v>
      </c>
      <c r="AB6" s="60">
        <f>AB5/AH5</f>
        <v>9.0909090909090912E-2</v>
      </c>
      <c r="AC6" s="60">
        <f>AC5/AI5</f>
        <v>1.0416666666666666E-2</v>
      </c>
      <c r="AD6" s="59">
        <f>AD5/AH5</f>
        <v>0.18181818181818182</v>
      </c>
      <c r="AE6" s="59">
        <f>AE5/AI5</f>
        <v>0.16907051282051283</v>
      </c>
      <c r="AF6" s="60">
        <f>AF5/AH5</f>
        <v>6.0606060606060608E-2</v>
      </c>
      <c r="AG6" s="60">
        <f>AG5/AI5</f>
        <v>1.6025641025641025E-3</v>
      </c>
      <c r="AH6" s="61">
        <f>V6+X6+Z6+AB6+AD6+AF6</f>
        <v>1</v>
      </c>
      <c r="AI6" s="62">
        <f>W6+Y6+AA6+AC6+AE6+AG6+0.001</f>
        <v>0.99699358974358965</v>
      </c>
      <c r="AJ6" s="63">
        <f>AJ5/AI5</f>
        <v>0.4078525641025641</v>
      </c>
      <c r="AK6" s="64">
        <f>AK5/AI5</f>
        <v>0.49519230769230771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1.6038492381716118E-3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113</v>
      </c>
      <c r="F8" s="73">
        <v>201</v>
      </c>
      <c r="G8" s="93">
        <v>112</v>
      </c>
      <c r="H8" s="73">
        <v>200</v>
      </c>
      <c r="I8" s="22">
        <f t="shared" si="0"/>
        <v>1</v>
      </c>
      <c r="J8" s="33">
        <f t="shared" si="0"/>
        <v>1</v>
      </c>
      <c r="K8" s="93">
        <v>122</v>
      </c>
      <c r="L8" s="73">
        <v>222</v>
      </c>
      <c r="M8" s="22">
        <f t="shared" si="1"/>
        <v>-9</v>
      </c>
      <c r="N8" s="34">
        <f t="shared" si="1"/>
        <v>-21</v>
      </c>
      <c r="O8" s="69">
        <f t="shared" si="2"/>
        <v>-9.45945945945946E-2</v>
      </c>
      <c r="P8" s="35">
        <f t="shared" si="3"/>
        <v>0.161186848436247</v>
      </c>
      <c r="Q8" s="10"/>
      <c r="R8">
        <v>1</v>
      </c>
      <c r="S8" s="142" t="e">
        <f>E5:F538</f>
        <v>#VALUE!</v>
      </c>
      <c r="T8" s="49">
        <f t="shared" si="4"/>
        <v>201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9</v>
      </c>
      <c r="F9" s="73">
        <v>18</v>
      </c>
      <c r="G9" s="93">
        <v>8</v>
      </c>
      <c r="H9" s="73">
        <v>17</v>
      </c>
      <c r="I9" s="22">
        <f t="shared" si="0"/>
        <v>1</v>
      </c>
      <c r="J9" s="33">
        <f t="shared" si="0"/>
        <v>1</v>
      </c>
      <c r="K9" s="93">
        <v>7</v>
      </c>
      <c r="L9" s="73">
        <v>16</v>
      </c>
      <c r="M9" s="22">
        <f t="shared" si="1"/>
        <v>2</v>
      </c>
      <c r="N9" s="34">
        <f t="shared" si="1"/>
        <v>2</v>
      </c>
      <c r="O9" s="69">
        <f t="shared" si="2"/>
        <v>0.125</v>
      </c>
      <c r="P9" s="35">
        <f t="shared" si="3"/>
        <v>1.4434643143544507E-2</v>
      </c>
      <c r="Q9" s="10"/>
      <c r="R9">
        <v>1</v>
      </c>
      <c r="S9" s="94">
        <f t="shared" ref="S9:S53" si="5">D9</f>
        <v>1</v>
      </c>
      <c r="T9" s="49">
        <f t="shared" si="4"/>
        <v>18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1</v>
      </c>
      <c r="H10" s="73">
        <v>1</v>
      </c>
      <c r="I10" s="22">
        <f t="shared" si="0"/>
        <v>0</v>
      </c>
      <c r="J10" s="33">
        <f t="shared" si="0"/>
        <v>0</v>
      </c>
      <c r="K10" s="93">
        <v>2</v>
      </c>
      <c r="L10" s="73">
        <v>3</v>
      </c>
      <c r="M10" s="22">
        <f t="shared" si="1"/>
        <v>-1</v>
      </c>
      <c r="N10" s="34">
        <f t="shared" si="1"/>
        <v>-2</v>
      </c>
      <c r="O10" s="69">
        <f t="shared" si="2"/>
        <v>-0.66666666666666663</v>
      </c>
      <c r="P10" s="35">
        <f t="shared" si="3"/>
        <v>8.0192461908580592E-4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2</v>
      </c>
      <c r="M11" s="22">
        <f t="shared" si="1"/>
        <v>0</v>
      </c>
      <c r="N11" s="34">
        <f t="shared" si="1"/>
        <v>0</v>
      </c>
      <c r="O11" s="69">
        <f t="shared" si="2"/>
        <v>0</v>
      </c>
      <c r="P11" s="35">
        <f t="shared" si="3"/>
        <v>1.6038492381716118E-3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160</v>
      </c>
      <c r="F12" s="73">
        <v>202</v>
      </c>
      <c r="G12" s="93">
        <v>160</v>
      </c>
      <c r="H12" s="73">
        <v>202</v>
      </c>
      <c r="I12" s="22">
        <f t="shared" si="0"/>
        <v>0</v>
      </c>
      <c r="J12" s="33">
        <f t="shared" si="0"/>
        <v>0</v>
      </c>
      <c r="K12" s="93">
        <v>159</v>
      </c>
      <c r="L12" s="73">
        <v>208</v>
      </c>
      <c r="M12" s="22">
        <f t="shared" si="1"/>
        <v>1</v>
      </c>
      <c r="N12" s="34">
        <f t="shared" si="1"/>
        <v>-6</v>
      </c>
      <c r="O12" s="69">
        <f t="shared" si="2"/>
        <v>-2.8846153846153848E-2</v>
      </c>
      <c r="P12" s="35">
        <f t="shared" si="3"/>
        <v>0.1619887730553328</v>
      </c>
      <c r="Q12" s="10"/>
      <c r="R12">
        <v>1</v>
      </c>
      <c r="S12" s="94">
        <f t="shared" si="5"/>
        <v>1</v>
      </c>
      <c r="T12" s="49">
        <f t="shared" si="4"/>
        <v>202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129</v>
      </c>
      <c r="F13" s="73">
        <v>129</v>
      </c>
      <c r="G13" s="93">
        <v>130</v>
      </c>
      <c r="H13" s="73">
        <v>130</v>
      </c>
      <c r="I13" s="22">
        <f t="shared" si="0"/>
        <v>-1</v>
      </c>
      <c r="J13" s="33">
        <f t="shared" si="0"/>
        <v>-1</v>
      </c>
      <c r="K13" s="93">
        <v>134</v>
      </c>
      <c r="L13" s="73">
        <v>137</v>
      </c>
      <c r="M13" s="22">
        <f t="shared" si="1"/>
        <v>-5</v>
      </c>
      <c r="N13" s="34">
        <f t="shared" si="1"/>
        <v>-8</v>
      </c>
      <c r="O13" s="69">
        <f>IF(ISERROR(N13/L13),0,N13/L13)</f>
        <v>-5.8394160583941604E-2</v>
      </c>
      <c r="P13" s="35">
        <f t="shared" si="3"/>
        <v>0.10344827586206896</v>
      </c>
      <c r="Q13" s="10"/>
      <c r="R13">
        <v>1</v>
      </c>
      <c r="S13" s="94">
        <f t="shared" si="5"/>
        <v>1</v>
      </c>
      <c r="T13" s="49">
        <f t="shared" si="4"/>
        <v>129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>
        <v>1</v>
      </c>
      <c r="F14" s="73">
        <v>1</v>
      </c>
      <c r="G14" s="22"/>
      <c r="H14" s="73"/>
      <c r="I14" s="22">
        <f t="shared" si="0"/>
        <v>1</v>
      </c>
      <c r="J14" s="36">
        <f t="shared" si="0"/>
        <v>1</v>
      </c>
      <c r="K14" s="22"/>
      <c r="L14" s="73"/>
      <c r="M14" s="22">
        <f t="shared" si="1"/>
        <v>1</v>
      </c>
      <c r="N14" s="34">
        <f t="shared" si="1"/>
        <v>1</v>
      </c>
      <c r="O14" s="69">
        <f t="shared" ref="O14:O54" si="6">IF(ISERROR(N14/L14),0,N14/L14)</f>
        <v>0</v>
      </c>
      <c r="P14" s="35">
        <f t="shared" si="3"/>
        <v>8.0192461908580592E-4</v>
      </c>
      <c r="Q14" s="10"/>
      <c r="R14">
        <v>0</v>
      </c>
      <c r="S14" s="100">
        <f t="shared" si="5"/>
        <v>2</v>
      </c>
      <c r="T14" s="49">
        <f t="shared" si="4"/>
        <v>1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8.0192461908580592E-4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5</v>
      </c>
      <c r="F17" s="73">
        <v>5</v>
      </c>
      <c r="G17" s="93">
        <v>5</v>
      </c>
      <c r="H17" s="73">
        <v>5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0</v>
      </c>
      <c r="N17" s="34">
        <f t="shared" si="1"/>
        <v>0</v>
      </c>
      <c r="O17" s="69">
        <f t="shared" si="6"/>
        <v>0</v>
      </c>
      <c r="P17" s="35">
        <f t="shared" si="3"/>
        <v>4.0096230954290296E-3</v>
      </c>
      <c r="Q17" s="10"/>
      <c r="R17">
        <v>1</v>
      </c>
      <c r="S17" s="94">
        <f t="shared" si="5"/>
        <v>1</v>
      </c>
      <c r="T17" s="49">
        <f t="shared" si="4"/>
        <v>5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50</v>
      </c>
      <c r="F18" s="73">
        <v>50</v>
      </c>
      <c r="G18" s="93">
        <v>51</v>
      </c>
      <c r="H18" s="73">
        <v>51</v>
      </c>
      <c r="I18" s="22">
        <f t="shared" si="0"/>
        <v>-1</v>
      </c>
      <c r="J18" s="33">
        <f t="shared" si="0"/>
        <v>-1</v>
      </c>
      <c r="K18" s="93">
        <v>49</v>
      </c>
      <c r="L18" s="73">
        <v>49</v>
      </c>
      <c r="M18" s="22">
        <f t="shared" si="1"/>
        <v>1</v>
      </c>
      <c r="N18" s="34">
        <f t="shared" si="1"/>
        <v>1</v>
      </c>
      <c r="O18" s="69">
        <f t="shared" si="6"/>
        <v>2.0408163265306121E-2</v>
      </c>
      <c r="P18" s="35">
        <f t="shared" si="3"/>
        <v>4.0096230954290296E-2</v>
      </c>
      <c r="Q18" s="10"/>
      <c r="R18">
        <v>1</v>
      </c>
      <c r="S18" s="94">
        <f t="shared" si="5"/>
        <v>1</v>
      </c>
      <c r="T18" s="49">
        <f t="shared" si="4"/>
        <v>50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8.0192461908580592E-4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127</v>
      </c>
      <c r="F21" s="73">
        <v>136</v>
      </c>
      <c r="G21" s="93">
        <v>127</v>
      </c>
      <c r="H21" s="73">
        <v>136</v>
      </c>
      <c r="I21" s="22">
        <f t="shared" si="0"/>
        <v>0</v>
      </c>
      <c r="J21" s="33">
        <f t="shared" si="0"/>
        <v>0</v>
      </c>
      <c r="K21" s="93">
        <v>117</v>
      </c>
      <c r="L21" s="73">
        <v>131</v>
      </c>
      <c r="M21" s="22">
        <f t="shared" ref="M21:N33" si="7">E21-K21</f>
        <v>10</v>
      </c>
      <c r="N21" s="34">
        <f t="shared" si="7"/>
        <v>5</v>
      </c>
      <c r="O21" s="69">
        <f t="shared" si="6"/>
        <v>3.8167938931297711E-2</v>
      </c>
      <c r="P21" s="35">
        <f t="shared" si="3"/>
        <v>0.10906174819566961</v>
      </c>
      <c r="Q21" s="10"/>
      <c r="R21">
        <v>1</v>
      </c>
      <c r="S21" s="94">
        <f t="shared" si="5"/>
        <v>1</v>
      </c>
      <c r="T21" s="49">
        <f t="shared" si="4"/>
        <v>136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4.8115477145148355E-3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4</v>
      </c>
      <c r="F23" s="73">
        <v>8</v>
      </c>
      <c r="G23" s="93">
        <v>4</v>
      </c>
      <c r="H23" s="73">
        <v>8</v>
      </c>
      <c r="I23" s="37">
        <f t="shared" si="0"/>
        <v>0</v>
      </c>
      <c r="J23" s="33">
        <f t="shared" si="0"/>
        <v>0</v>
      </c>
      <c r="K23" s="93">
        <v>3</v>
      </c>
      <c r="L23" s="73">
        <v>6</v>
      </c>
      <c r="M23" s="37">
        <f t="shared" si="7"/>
        <v>1</v>
      </c>
      <c r="N23" s="38">
        <f t="shared" si="7"/>
        <v>2</v>
      </c>
      <c r="O23" s="70">
        <f t="shared" si="6"/>
        <v>0.33333333333333331</v>
      </c>
      <c r="P23" s="39">
        <f t="shared" si="3"/>
        <v>6.4153969526864474E-3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12</v>
      </c>
      <c r="F26" s="73">
        <v>19</v>
      </c>
      <c r="G26" s="93">
        <v>12</v>
      </c>
      <c r="H26" s="73">
        <v>19</v>
      </c>
      <c r="I26" s="22">
        <f t="shared" si="0"/>
        <v>0</v>
      </c>
      <c r="J26" s="33">
        <f t="shared" si="0"/>
        <v>0</v>
      </c>
      <c r="K26" s="93">
        <v>11</v>
      </c>
      <c r="L26" s="73">
        <v>15</v>
      </c>
      <c r="M26" s="22">
        <f t="shared" si="7"/>
        <v>1</v>
      </c>
      <c r="N26" s="34">
        <f t="shared" si="7"/>
        <v>4</v>
      </c>
      <c r="O26" s="69">
        <f t="shared" si="6"/>
        <v>0.26666666666666666</v>
      </c>
      <c r="P26" s="35">
        <f t="shared" si="3"/>
        <v>1.5236567762630313E-2</v>
      </c>
      <c r="Q26" s="10"/>
      <c r="R26">
        <v>1</v>
      </c>
      <c r="S26" s="94">
        <f t="shared" si="5"/>
        <v>1</v>
      </c>
      <c r="T26" s="49">
        <f t="shared" si="4"/>
        <v>19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4.0096230954290296E-3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1.6038492381716118E-3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244</v>
      </c>
      <c r="F29" s="73">
        <v>285</v>
      </c>
      <c r="G29" s="93">
        <v>239</v>
      </c>
      <c r="H29" s="73">
        <v>280</v>
      </c>
      <c r="I29" s="22">
        <f t="shared" si="0"/>
        <v>5</v>
      </c>
      <c r="J29" s="33">
        <f t="shared" si="0"/>
        <v>5</v>
      </c>
      <c r="K29" s="93">
        <v>249</v>
      </c>
      <c r="L29" s="73">
        <v>287</v>
      </c>
      <c r="M29" s="22">
        <f t="shared" si="7"/>
        <v>-5</v>
      </c>
      <c r="N29" s="34">
        <f t="shared" si="7"/>
        <v>-2</v>
      </c>
      <c r="O29" s="69">
        <f t="shared" si="6"/>
        <v>-6.9686411149825784E-3</v>
      </c>
      <c r="P29" s="35">
        <f t="shared" si="3"/>
        <v>0.2285485164394547</v>
      </c>
      <c r="Q29" s="10"/>
      <c r="R29">
        <v>1</v>
      </c>
      <c r="S29" s="94">
        <f t="shared" si="5"/>
        <v>1</v>
      </c>
      <c r="T29" s="49">
        <f t="shared" si="4"/>
        <v>285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>
        <v>1</v>
      </c>
      <c r="F32" s="73">
        <v>1</v>
      </c>
      <c r="G32" s="22">
        <v>1</v>
      </c>
      <c r="H32" s="73">
        <v>1</v>
      </c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1</v>
      </c>
      <c r="N32" s="34">
        <f t="shared" si="7"/>
        <v>1</v>
      </c>
      <c r="O32" s="69">
        <f t="shared" si="6"/>
        <v>0</v>
      </c>
      <c r="P32" s="35">
        <f t="shared" si="3"/>
        <v>8.0192461908580592E-4</v>
      </c>
      <c r="Q32" s="10"/>
      <c r="R32">
        <v>0</v>
      </c>
      <c r="S32" s="100">
        <f t="shared" si="5"/>
        <v>2</v>
      </c>
      <c r="T32" s="49">
        <f t="shared" si="4"/>
        <v>1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8.0192461908580592E-4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23</v>
      </c>
      <c r="F35" s="73">
        <v>23</v>
      </c>
      <c r="G35" s="93">
        <v>23</v>
      </c>
      <c r="H35" s="73">
        <v>23</v>
      </c>
      <c r="I35" s="22">
        <f t="shared" si="0"/>
        <v>0</v>
      </c>
      <c r="J35" s="33">
        <f t="shared" si="0"/>
        <v>0</v>
      </c>
      <c r="K35" s="93">
        <v>57</v>
      </c>
      <c r="L35" s="73">
        <v>57</v>
      </c>
      <c r="M35" s="22">
        <f t="shared" ref="M35:N54" si="8">E35-K35</f>
        <v>-34</v>
      </c>
      <c r="N35" s="34">
        <f t="shared" si="8"/>
        <v>-34</v>
      </c>
      <c r="O35" s="69">
        <f t="shared" si="6"/>
        <v>-0.59649122807017541</v>
      </c>
      <c r="P35" s="35">
        <f t="shared" si="3"/>
        <v>1.8444266238973536E-2</v>
      </c>
      <c r="Q35" s="10"/>
      <c r="R35">
        <v>1</v>
      </c>
      <c r="S35" s="94">
        <f t="shared" si="5"/>
        <v>1</v>
      </c>
      <c r="T35" s="49">
        <f t="shared" si="4"/>
        <v>23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2.4057738572574178E-3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12</v>
      </c>
      <c r="G37" s="93">
        <v>12</v>
      </c>
      <c r="H37" s="73">
        <v>13</v>
      </c>
      <c r="I37" s="22">
        <f t="shared" ref="I37:J54" si="9">E37-G37</f>
        <v>-1</v>
      </c>
      <c r="J37" s="36">
        <f t="shared" si="9"/>
        <v>-1</v>
      </c>
      <c r="K37" s="93">
        <v>15</v>
      </c>
      <c r="L37" s="73">
        <v>15</v>
      </c>
      <c r="M37" s="22">
        <f t="shared" si="8"/>
        <v>-4</v>
      </c>
      <c r="N37" s="34">
        <f t="shared" si="8"/>
        <v>-3</v>
      </c>
      <c r="O37" s="69">
        <f t="shared" si="6"/>
        <v>-0.2</v>
      </c>
      <c r="P37" s="35">
        <f t="shared" si="3"/>
        <v>9.6230954290296711E-3</v>
      </c>
      <c r="Q37" s="10"/>
      <c r="R37" s="98">
        <v>1</v>
      </c>
      <c r="S37" s="96">
        <f t="shared" si="5"/>
        <v>4</v>
      </c>
      <c r="T37" s="49">
        <f t="shared" si="4"/>
        <v>12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8.0192461908580592E-4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114</v>
      </c>
      <c r="F41" s="72">
        <v>120</v>
      </c>
      <c r="G41" s="93">
        <v>113</v>
      </c>
      <c r="H41" s="72">
        <v>119</v>
      </c>
      <c r="I41" s="22">
        <f t="shared" si="9"/>
        <v>1</v>
      </c>
      <c r="J41" s="36">
        <f t="shared" si="9"/>
        <v>1</v>
      </c>
      <c r="K41" s="93">
        <v>77</v>
      </c>
      <c r="L41" s="72">
        <v>83</v>
      </c>
      <c r="M41" s="22">
        <f t="shared" si="8"/>
        <v>37</v>
      </c>
      <c r="N41" s="34">
        <f t="shared" si="8"/>
        <v>37</v>
      </c>
      <c r="O41" s="69">
        <f t="shared" si="6"/>
        <v>0.44578313253012047</v>
      </c>
      <c r="P41" s="35">
        <f t="shared" si="3"/>
        <v>9.6230954290296711E-2</v>
      </c>
      <c r="Q41" s="10"/>
      <c r="R41">
        <v>1</v>
      </c>
      <c r="S41" s="94">
        <f t="shared" si="5"/>
        <v>1</v>
      </c>
      <c r="T41" s="49">
        <f t="shared" si="4"/>
        <v>120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8.0192461908580592E-4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8.0192461908580592E-4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8.0192461908580592E-4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5</v>
      </c>
      <c r="G53" s="21">
        <v>5</v>
      </c>
      <c r="H53" s="72">
        <v>5</v>
      </c>
      <c r="I53" s="42">
        <f t="shared" si="9"/>
        <v>0</v>
      </c>
      <c r="J53" s="40">
        <f t="shared" si="9"/>
        <v>0</v>
      </c>
      <c r="K53" s="21">
        <v>4</v>
      </c>
      <c r="L53" s="72">
        <v>5</v>
      </c>
      <c r="M53" s="21">
        <f t="shared" si="8"/>
        <v>1</v>
      </c>
      <c r="N53" s="34">
        <f t="shared" si="8"/>
        <v>0</v>
      </c>
      <c r="O53" s="69">
        <f t="shared" si="6"/>
        <v>0</v>
      </c>
      <c r="P53" s="35">
        <f t="shared" si="3"/>
        <v>4.0096230954290296E-3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1034</v>
      </c>
      <c r="F54" s="75">
        <f>SUM(F5:F53)</f>
        <v>1247</v>
      </c>
      <c r="G54" s="43">
        <f>SUM(G5:G53)</f>
        <v>1028</v>
      </c>
      <c r="H54" s="75">
        <f>SUM(H5:H53)</f>
        <v>1241</v>
      </c>
      <c r="I54" s="44">
        <f t="shared" si="9"/>
        <v>6</v>
      </c>
      <c r="J54" s="141">
        <f t="shared" si="9"/>
        <v>6</v>
      </c>
      <c r="K54" s="43">
        <f>SUM(K5:K53)</f>
        <v>1035</v>
      </c>
      <c r="L54" s="75">
        <f>SUM(L5:L53)</f>
        <v>1269</v>
      </c>
      <c r="M54" s="44">
        <f t="shared" si="8"/>
        <v>-1</v>
      </c>
      <c r="N54" s="45">
        <f t="shared" si="8"/>
        <v>-22</v>
      </c>
      <c r="O54" s="71">
        <f t="shared" si="6"/>
        <v>-1.7336485421591805E-2</v>
      </c>
      <c r="P54" s="46">
        <f t="shared" si="3"/>
        <v>1</v>
      </c>
      <c r="Q54" s="14"/>
      <c r="R54" s="15">
        <f>SUM(R5:R53)</f>
        <v>33</v>
      </c>
      <c r="T54" s="88">
        <f t="shared" si="4"/>
        <v>1247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"/>
  <sheetViews>
    <sheetView topLeftCell="A28" zoomScaleNormal="100" zoomScaleSheetLayoutView="100" workbookViewId="0">
      <selection activeCell="I29" sqref="I29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96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43831</v>
      </c>
      <c r="F3" s="257"/>
      <c r="G3" s="256">
        <v>43800</v>
      </c>
      <c r="H3" s="257"/>
      <c r="I3" s="250" t="s">
        <v>3</v>
      </c>
      <c r="J3" s="251"/>
      <c r="K3" s="256">
        <v>43466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1.6116035455278001E-3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999</v>
      </c>
      <c r="X5" s="83">
        <v>6</v>
      </c>
      <c r="Y5" s="83">
        <f>SUM(T7+T14+T15+T30+T32+T33+T36+T42+T44+T45+T47+T50+T51)</f>
        <v>10</v>
      </c>
      <c r="Z5" s="82">
        <v>2</v>
      </c>
      <c r="AA5" s="82">
        <v>2</v>
      </c>
      <c r="AB5" s="83">
        <v>3</v>
      </c>
      <c r="AC5" s="83">
        <f>SUM(T10+T20+T37+T43)</f>
        <v>14</v>
      </c>
      <c r="AD5" s="82">
        <v>6</v>
      </c>
      <c r="AE5" s="84">
        <f>SUM(T5+T8+T27+T28+T38+T39+T46)</f>
        <v>210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1242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1.6116035455278001E-3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0.80434782608695654</v>
      </c>
      <c r="X6" s="60">
        <f>X5/AH5</f>
        <v>0.18181818181818182</v>
      </c>
      <c r="Y6" s="60">
        <f>Y5/AI5</f>
        <v>8.0515297906602248E-3</v>
      </c>
      <c r="Z6" s="59">
        <f>Z5/AH5</f>
        <v>6.0606060606060608E-2</v>
      </c>
      <c r="AA6" s="59">
        <f>AA5/AI5</f>
        <v>1.6103059581320451E-3</v>
      </c>
      <c r="AB6" s="60">
        <f>AB5/AH5</f>
        <v>9.0909090909090912E-2</v>
      </c>
      <c r="AC6" s="60">
        <f>AC5/AI5</f>
        <v>1.1272141706924315E-2</v>
      </c>
      <c r="AD6" s="59">
        <f>AD5/AH5</f>
        <v>0.18181818181818182</v>
      </c>
      <c r="AE6" s="59">
        <f>AE5/AI5</f>
        <v>0.16908212560386474</v>
      </c>
      <c r="AF6" s="60">
        <f>AF5/AH5</f>
        <v>6.0606060606060608E-2</v>
      </c>
      <c r="AG6" s="60">
        <f>AG5/AI5</f>
        <v>1.6103059581320451E-3</v>
      </c>
      <c r="AH6" s="61">
        <f>V6+X6+Z6+AB6+AD6+AF6</f>
        <v>1</v>
      </c>
      <c r="AI6" s="62">
        <f>W6+Y6+AA6+AC6+AE6+AG6+0.001</f>
        <v>0.99697423510466998</v>
      </c>
      <c r="AJ6" s="63">
        <f>AJ5/AI5</f>
        <v>0.40982286634460546</v>
      </c>
      <c r="AK6" s="64">
        <f>AK5/AI5</f>
        <v>0.49758454106280192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3</v>
      </c>
      <c r="H7" s="73">
        <v>3</v>
      </c>
      <c r="I7" s="22">
        <f t="shared" si="0"/>
        <v>-1</v>
      </c>
      <c r="J7" s="33">
        <f t="shared" si="0"/>
        <v>-1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1.6116035455278001E-3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112</v>
      </c>
      <c r="F8" s="73">
        <v>200</v>
      </c>
      <c r="G8" s="93">
        <v>111</v>
      </c>
      <c r="H8" s="73">
        <v>201</v>
      </c>
      <c r="I8" s="22">
        <f t="shared" si="0"/>
        <v>1</v>
      </c>
      <c r="J8" s="33">
        <f t="shared" si="0"/>
        <v>-1</v>
      </c>
      <c r="K8" s="93">
        <v>122</v>
      </c>
      <c r="L8" s="73">
        <v>223</v>
      </c>
      <c r="M8" s="22">
        <f t="shared" si="1"/>
        <v>-10</v>
      </c>
      <c r="N8" s="34">
        <f t="shared" si="1"/>
        <v>-23</v>
      </c>
      <c r="O8" s="69">
        <f t="shared" si="2"/>
        <v>-0.1031390134529148</v>
      </c>
      <c r="P8" s="35">
        <f t="shared" si="3"/>
        <v>0.16116035455278002</v>
      </c>
      <c r="Q8" s="10"/>
      <c r="R8">
        <v>1</v>
      </c>
      <c r="S8" s="142" t="e">
        <f>E5:F538</f>
        <v>#VALUE!</v>
      </c>
      <c r="T8" s="49">
        <f t="shared" si="4"/>
        <v>200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8</v>
      </c>
      <c r="F9" s="73">
        <v>17</v>
      </c>
      <c r="G9" s="93">
        <v>8</v>
      </c>
      <c r="H9" s="73">
        <v>17</v>
      </c>
      <c r="I9" s="22">
        <f t="shared" si="0"/>
        <v>0</v>
      </c>
      <c r="J9" s="33">
        <f t="shared" si="0"/>
        <v>0</v>
      </c>
      <c r="K9" s="93">
        <v>7</v>
      </c>
      <c r="L9" s="73">
        <v>16</v>
      </c>
      <c r="M9" s="22">
        <f t="shared" si="1"/>
        <v>1</v>
      </c>
      <c r="N9" s="34">
        <f t="shared" si="1"/>
        <v>1</v>
      </c>
      <c r="O9" s="69">
        <f t="shared" si="2"/>
        <v>6.25E-2</v>
      </c>
      <c r="P9" s="35">
        <f t="shared" si="3"/>
        <v>1.3698630136986301E-2</v>
      </c>
      <c r="Q9" s="10"/>
      <c r="R9">
        <v>1</v>
      </c>
      <c r="S9" s="94">
        <f t="shared" ref="S9:S53" si="5">D9</f>
        <v>1</v>
      </c>
      <c r="T9" s="49">
        <f t="shared" si="4"/>
        <v>17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1</v>
      </c>
      <c r="F10" s="73">
        <v>1</v>
      </c>
      <c r="G10" s="93">
        <v>2</v>
      </c>
      <c r="H10" s="73">
        <v>2</v>
      </c>
      <c r="I10" s="22">
        <f t="shared" si="0"/>
        <v>-1</v>
      </c>
      <c r="J10" s="33">
        <f t="shared" si="0"/>
        <v>-1</v>
      </c>
      <c r="K10" s="93">
        <v>2</v>
      </c>
      <c r="L10" s="73">
        <v>3</v>
      </c>
      <c r="M10" s="22">
        <f t="shared" si="1"/>
        <v>-1</v>
      </c>
      <c r="N10" s="34">
        <f t="shared" si="1"/>
        <v>-2</v>
      </c>
      <c r="O10" s="69">
        <f t="shared" si="2"/>
        <v>-0.66666666666666663</v>
      </c>
      <c r="P10" s="35">
        <f t="shared" si="3"/>
        <v>8.0580177276390005E-4</v>
      </c>
      <c r="Q10" s="10"/>
      <c r="R10" s="98">
        <v>1</v>
      </c>
      <c r="S10" s="96">
        <f t="shared" si="5"/>
        <v>4</v>
      </c>
      <c r="T10" s="49">
        <f t="shared" si="4"/>
        <v>1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1</v>
      </c>
      <c r="M11" s="22">
        <f t="shared" si="1"/>
        <v>0</v>
      </c>
      <c r="N11" s="34">
        <f t="shared" si="1"/>
        <v>1</v>
      </c>
      <c r="O11" s="69">
        <f t="shared" si="2"/>
        <v>1</v>
      </c>
      <c r="P11" s="35">
        <f t="shared" si="3"/>
        <v>1.6116035455278001E-3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160</v>
      </c>
      <c r="F12" s="73">
        <v>202</v>
      </c>
      <c r="G12" s="93">
        <v>159</v>
      </c>
      <c r="H12" s="73">
        <v>201</v>
      </c>
      <c r="I12" s="22">
        <f t="shared" si="0"/>
        <v>1</v>
      </c>
      <c r="J12" s="33">
        <f t="shared" si="0"/>
        <v>1</v>
      </c>
      <c r="K12" s="93">
        <v>160</v>
      </c>
      <c r="L12" s="73">
        <v>209</v>
      </c>
      <c r="M12" s="22">
        <f t="shared" si="1"/>
        <v>0</v>
      </c>
      <c r="N12" s="34">
        <f t="shared" si="1"/>
        <v>-7</v>
      </c>
      <c r="O12" s="69">
        <f t="shared" si="2"/>
        <v>-3.3492822966507178E-2</v>
      </c>
      <c r="P12" s="35">
        <f t="shared" si="3"/>
        <v>0.16277195809830783</v>
      </c>
      <c r="Q12" s="10"/>
      <c r="R12">
        <v>1</v>
      </c>
      <c r="S12" s="94">
        <f t="shared" si="5"/>
        <v>1</v>
      </c>
      <c r="T12" s="49">
        <f t="shared" si="4"/>
        <v>202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130</v>
      </c>
      <c r="F13" s="73">
        <v>130</v>
      </c>
      <c r="G13" s="93">
        <v>130</v>
      </c>
      <c r="H13" s="73">
        <v>130</v>
      </c>
      <c r="I13" s="22">
        <f t="shared" si="0"/>
        <v>0</v>
      </c>
      <c r="J13" s="33">
        <f t="shared" si="0"/>
        <v>0</v>
      </c>
      <c r="K13" s="93">
        <v>131</v>
      </c>
      <c r="L13" s="73">
        <v>134</v>
      </c>
      <c r="M13" s="22">
        <f t="shared" si="1"/>
        <v>-1</v>
      </c>
      <c r="N13" s="34">
        <f t="shared" si="1"/>
        <v>-4</v>
      </c>
      <c r="O13" s="69">
        <f>IF(ISERROR(N13/L13),0,N13/L13)</f>
        <v>-2.9850746268656716E-2</v>
      </c>
      <c r="P13" s="35">
        <f t="shared" si="3"/>
        <v>0.10475423045930701</v>
      </c>
      <c r="Q13" s="10"/>
      <c r="R13">
        <v>1</v>
      </c>
      <c r="S13" s="94">
        <f t="shared" si="5"/>
        <v>1</v>
      </c>
      <c r="T13" s="49">
        <f t="shared" si="4"/>
        <v>130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/>
      <c r="F14" s="73"/>
      <c r="G14" s="22"/>
      <c r="H14" s="73"/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0</v>
      </c>
      <c r="Q14" s="10"/>
      <c r="R14">
        <v>0</v>
      </c>
      <c r="S14" s="100">
        <f t="shared" si="5"/>
        <v>2</v>
      </c>
      <c r="T14" s="49">
        <f t="shared" si="4"/>
        <v>0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8.0580177276390005E-4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5</v>
      </c>
      <c r="F17" s="73">
        <v>5</v>
      </c>
      <c r="G17" s="93">
        <v>5</v>
      </c>
      <c r="H17" s="73">
        <v>5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0</v>
      </c>
      <c r="N17" s="34">
        <f t="shared" si="1"/>
        <v>0</v>
      </c>
      <c r="O17" s="69">
        <f t="shared" si="6"/>
        <v>0</v>
      </c>
      <c r="P17" s="35">
        <f t="shared" si="3"/>
        <v>4.0290088638195E-3</v>
      </c>
      <c r="Q17" s="10"/>
      <c r="R17">
        <v>1</v>
      </c>
      <c r="S17" s="94">
        <f t="shared" si="5"/>
        <v>1</v>
      </c>
      <c r="T17" s="49">
        <f t="shared" si="4"/>
        <v>5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51</v>
      </c>
      <c r="F18" s="73">
        <v>51</v>
      </c>
      <c r="G18" s="93">
        <v>44</v>
      </c>
      <c r="H18" s="73">
        <v>44</v>
      </c>
      <c r="I18" s="22">
        <f t="shared" si="0"/>
        <v>7</v>
      </c>
      <c r="J18" s="33">
        <f t="shared" si="0"/>
        <v>7</v>
      </c>
      <c r="K18" s="93">
        <v>50</v>
      </c>
      <c r="L18" s="73">
        <v>50</v>
      </c>
      <c r="M18" s="22">
        <f t="shared" si="1"/>
        <v>1</v>
      </c>
      <c r="N18" s="34">
        <f t="shared" si="1"/>
        <v>1</v>
      </c>
      <c r="O18" s="69">
        <f t="shared" si="6"/>
        <v>0.02</v>
      </c>
      <c r="P18" s="35">
        <f t="shared" si="3"/>
        <v>4.1095890410958902E-2</v>
      </c>
      <c r="Q18" s="10"/>
      <c r="R18">
        <v>1</v>
      </c>
      <c r="S18" s="94">
        <f t="shared" si="5"/>
        <v>1</v>
      </c>
      <c r="T18" s="49">
        <f t="shared" si="4"/>
        <v>51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8.0580177276390005E-4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127</v>
      </c>
      <c r="F21" s="73">
        <v>136</v>
      </c>
      <c r="G21" s="93">
        <v>127</v>
      </c>
      <c r="H21" s="73">
        <v>136</v>
      </c>
      <c r="I21" s="22">
        <f t="shared" si="0"/>
        <v>0</v>
      </c>
      <c r="J21" s="33">
        <f t="shared" si="0"/>
        <v>0</v>
      </c>
      <c r="K21" s="93">
        <v>117</v>
      </c>
      <c r="L21" s="73">
        <v>131</v>
      </c>
      <c r="M21" s="22">
        <f t="shared" ref="M21:N33" si="7">E21-K21</f>
        <v>10</v>
      </c>
      <c r="N21" s="34">
        <f t="shared" si="7"/>
        <v>5</v>
      </c>
      <c r="O21" s="69">
        <f t="shared" si="6"/>
        <v>3.8167938931297711E-2</v>
      </c>
      <c r="P21" s="35">
        <f t="shared" si="3"/>
        <v>0.1095890410958904</v>
      </c>
      <c r="Q21" s="10"/>
      <c r="R21">
        <v>1</v>
      </c>
      <c r="S21" s="94">
        <f t="shared" si="5"/>
        <v>1</v>
      </c>
      <c r="T21" s="49">
        <f t="shared" si="4"/>
        <v>136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4.8348106365834007E-3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4</v>
      </c>
      <c r="F23" s="73">
        <v>8</v>
      </c>
      <c r="G23" s="93">
        <v>4</v>
      </c>
      <c r="H23" s="73">
        <v>8</v>
      </c>
      <c r="I23" s="37">
        <f t="shared" si="0"/>
        <v>0</v>
      </c>
      <c r="J23" s="33">
        <f t="shared" si="0"/>
        <v>0</v>
      </c>
      <c r="K23" s="93">
        <v>3</v>
      </c>
      <c r="L23" s="73">
        <v>6</v>
      </c>
      <c r="M23" s="37">
        <f t="shared" si="7"/>
        <v>1</v>
      </c>
      <c r="N23" s="38">
        <f t="shared" si="7"/>
        <v>2</v>
      </c>
      <c r="O23" s="70">
        <f t="shared" si="6"/>
        <v>0.33333333333333331</v>
      </c>
      <c r="P23" s="39">
        <f t="shared" si="3"/>
        <v>6.4464141821112004E-3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12</v>
      </c>
      <c r="F26" s="73">
        <v>19</v>
      </c>
      <c r="G26" s="93">
        <v>12</v>
      </c>
      <c r="H26" s="73">
        <v>19</v>
      </c>
      <c r="I26" s="22">
        <f t="shared" si="0"/>
        <v>0</v>
      </c>
      <c r="J26" s="33">
        <f t="shared" si="0"/>
        <v>0</v>
      </c>
      <c r="K26" s="93">
        <v>11</v>
      </c>
      <c r="L26" s="73">
        <v>15</v>
      </c>
      <c r="M26" s="22">
        <f t="shared" si="7"/>
        <v>1</v>
      </c>
      <c r="N26" s="34">
        <f t="shared" si="7"/>
        <v>4</v>
      </c>
      <c r="O26" s="69">
        <f t="shared" si="6"/>
        <v>0.26666666666666666</v>
      </c>
      <c r="P26" s="35">
        <f t="shared" si="3"/>
        <v>1.5310233682514102E-2</v>
      </c>
      <c r="Q26" s="10"/>
      <c r="R26">
        <v>1</v>
      </c>
      <c r="S26" s="94">
        <f t="shared" si="5"/>
        <v>1</v>
      </c>
      <c r="T26" s="49">
        <f t="shared" si="4"/>
        <v>19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4.0290088638195E-3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1.6116035455278001E-3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239</v>
      </c>
      <c r="F29" s="73">
        <v>280</v>
      </c>
      <c r="G29" s="93">
        <v>249</v>
      </c>
      <c r="H29" s="73">
        <v>289</v>
      </c>
      <c r="I29" s="22">
        <f t="shared" si="0"/>
        <v>-10</v>
      </c>
      <c r="J29" s="33">
        <f t="shared" si="0"/>
        <v>-9</v>
      </c>
      <c r="K29" s="93">
        <v>249</v>
      </c>
      <c r="L29" s="73">
        <v>286</v>
      </c>
      <c r="M29" s="22">
        <f t="shared" si="7"/>
        <v>-10</v>
      </c>
      <c r="N29" s="34">
        <f t="shared" si="7"/>
        <v>-6</v>
      </c>
      <c r="O29" s="69">
        <f t="shared" si="6"/>
        <v>-2.097902097902098E-2</v>
      </c>
      <c r="P29" s="35">
        <f t="shared" si="3"/>
        <v>0.22562449637389204</v>
      </c>
      <c r="Q29" s="10"/>
      <c r="R29">
        <v>1</v>
      </c>
      <c r="S29" s="94">
        <f t="shared" si="5"/>
        <v>1</v>
      </c>
      <c r="T29" s="49">
        <f t="shared" si="4"/>
        <v>280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>
        <v>1</v>
      </c>
      <c r="F32" s="73">
        <v>1</v>
      </c>
      <c r="G32" s="22">
        <v>1</v>
      </c>
      <c r="H32" s="73">
        <v>1</v>
      </c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1</v>
      </c>
      <c r="N32" s="34">
        <f t="shared" si="7"/>
        <v>1</v>
      </c>
      <c r="O32" s="69">
        <f t="shared" si="6"/>
        <v>0</v>
      </c>
      <c r="P32" s="35">
        <f t="shared" si="3"/>
        <v>8.0580177276390005E-4</v>
      </c>
      <c r="Q32" s="10"/>
      <c r="R32">
        <v>0</v>
      </c>
      <c r="S32" s="100">
        <f t="shared" si="5"/>
        <v>2</v>
      </c>
      <c r="T32" s="49">
        <f t="shared" si="4"/>
        <v>1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8.0580177276390005E-4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23</v>
      </c>
      <c r="F35" s="73">
        <v>23</v>
      </c>
      <c r="G35" s="93">
        <v>19</v>
      </c>
      <c r="H35" s="73">
        <v>19</v>
      </c>
      <c r="I35" s="22">
        <f t="shared" si="0"/>
        <v>4</v>
      </c>
      <c r="J35" s="33">
        <f t="shared" si="0"/>
        <v>4</v>
      </c>
      <c r="K35" s="93">
        <v>20</v>
      </c>
      <c r="L35" s="73">
        <v>20</v>
      </c>
      <c r="M35" s="22">
        <f t="shared" ref="M35:N54" si="8">E35-K35</f>
        <v>3</v>
      </c>
      <c r="N35" s="34">
        <f t="shared" si="8"/>
        <v>3</v>
      </c>
      <c r="O35" s="69">
        <f t="shared" si="6"/>
        <v>0.15</v>
      </c>
      <c r="P35" s="35">
        <f t="shared" si="3"/>
        <v>1.8533440773569703E-2</v>
      </c>
      <c r="Q35" s="10"/>
      <c r="R35">
        <v>1</v>
      </c>
      <c r="S35" s="94">
        <f t="shared" si="5"/>
        <v>1</v>
      </c>
      <c r="T35" s="49">
        <f t="shared" si="4"/>
        <v>23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3</v>
      </c>
      <c r="L36" s="73">
        <v>3</v>
      </c>
      <c r="M36" s="22">
        <f t="shared" si="8"/>
        <v>0</v>
      </c>
      <c r="N36" s="34">
        <f t="shared" si="8"/>
        <v>0</v>
      </c>
      <c r="O36" s="69">
        <f t="shared" si="6"/>
        <v>0</v>
      </c>
      <c r="P36" s="35">
        <f t="shared" si="3"/>
        <v>2.4174053182917004E-3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12</v>
      </c>
      <c r="F37" s="73">
        <v>13</v>
      </c>
      <c r="G37" s="93">
        <v>12</v>
      </c>
      <c r="H37" s="73">
        <v>13</v>
      </c>
      <c r="I37" s="22">
        <f t="shared" ref="I37:J54" si="9">E37-G37</f>
        <v>0</v>
      </c>
      <c r="J37" s="36">
        <f t="shared" si="9"/>
        <v>0</v>
      </c>
      <c r="K37" s="93">
        <v>14</v>
      </c>
      <c r="L37" s="73">
        <v>14</v>
      </c>
      <c r="M37" s="22">
        <f t="shared" si="8"/>
        <v>-2</v>
      </c>
      <c r="N37" s="34">
        <f t="shared" si="8"/>
        <v>-1</v>
      </c>
      <c r="O37" s="69">
        <f t="shared" si="6"/>
        <v>-7.1428571428571425E-2</v>
      </c>
      <c r="P37" s="35">
        <f t="shared" si="3"/>
        <v>1.0475423045930701E-2</v>
      </c>
      <c r="Q37" s="10"/>
      <c r="R37" s="98">
        <v>1</v>
      </c>
      <c r="S37" s="96">
        <f t="shared" si="5"/>
        <v>4</v>
      </c>
      <c r="T37" s="49">
        <f t="shared" si="4"/>
        <v>13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8.0580177276390005E-4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113</v>
      </c>
      <c r="F41" s="72">
        <v>119</v>
      </c>
      <c r="G41" s="93">
        <v>110</v>
      </c>
      <c r="H41" s="72">
        <v>116</v>
      </c>
      <c r="I41" s="22">
        <f t="shared" si="9"/>
        <v>3</v>
      </c>
      <c r="J41" s="36">
        <f t="shared" si="9"/>
        <v>3</v>
      </c>
      <c r="K41" s="93">
        <v>71</v>
      </c>
      <c r="L41" s="72">
        <v>77</v>
      </c>
      <c r="M41" s="22">
        <f t="shared" si="8"/>
        <v>42</v>
      </c>
      <c r="N41" s="34">
        <f t="shared" si="8"/>
        <v>42</v>
      </c>
      <c r="O41" s="69">
        <f t="shared" si="6"/>
        <v>0.54545454545454541</v>
      </c>
      <c r="P41" s="35">
        <f t="shared" si="3"/>
        <v>9.5890410958904104E-2</v>
      </c>
      <c r="Q41" s="10"/>
      <c r="R41">
        <v>1</v>
      </c>
      <c r="S41" s="94">
        <f t="shared" si="5"/>
        <v>1</v>
      </c>
      <c r="T41" s="49">
        <f t="shared" si="4"/>
        <v>119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8.0580177276390005E-4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8.0580177276390005E-4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8.0580177276390005E-4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5</v>
      </c>
      <c r="G53" s="21">
        <v>6</v>
      </c>
      <c r="H53" s="72">
        <v>6</v>
      </c>
      <c r="I53" s="42">
        <f t="shared" si="9"/>
        <v>-1</v>
      </c>
      <c r="J53" s="40">
        <f t="shared" si="9"/>
        <v>-1</v>
      </c>
      <c r="K53" s="21">
        <v>5</v>
      </c>
      <c r="L53" s="72">
        <v>7</v>
      </c>
      <c r="M53" s="21">
        <f t="shared" si="8"/>
        <v>0</v>
      </c>
      <c r="N53" s="34">
        <f t="shared" si="8"/>
        <v>-2</v>
      </c>
      <c r="O53" s="69">
        <f t="shared" si="6"/>
        <v>-0.2857142857142857</v>
      </c>
      <c r="P53" s="35">
        <f t="shared" si="3"/>
        <v>4.0290088638195E-3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1028</v>
      </c>
      <c r="F54" s="75">
        <f>SUM(F5:F53)</f>
        <v>1241</v>
      </c>
      <c r="G54" s="43">
        <f>SUM(G5:G53)</f>
        <v>1025</v>
      </c>
      <c r="H54" s="75">
        <f>SUM(H5:H53)</f>
        <v>1239</v>
      </c>
      <c r="I54" s="44">
        <f t="shared" si="9"/>
        <v>3</v>
      </c>
      <c r="J54" s="141">
        <f t="shared" si="9"/>
        <v>2</v>
      </c>
      <c r="K54" s="43">
        <f>SUM(K5:K53)</f>
        <v>992</v>
      </c>
      <c r="L54" s="75">
        <f>SUM(L5:L53)</f>
        <v>1226</v>
      </c>
      <c r="M54" s="44">
        <f t="shared" si="8"/>
        <v>36</v>
      </c>
      <c r="N54" s="45">
        <f t="shared" si="8"/>
        <v>15</v>
      </c>
      <c r="O54" s="71">
        <f t="shared" si="6"/>
        <v>1.2234910277324634E-2</v>
      </c>
      <c r="P54" s="46">
        <f t="shared" si="3"/>
        <v>1</v>
      </c>
      <c r="Q54" s="14"/>
      <c r="R54" s="15">
        <f>SUM(R5:R53)</f>
        <v>33</v>
      </c>
      <c r="T54" s="88">
        <f t="shared" si="4"/>
        <v>1241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AK61"/>
  <sheetViews>
    <sheetView zoomScaleNormal="100" zoomScaleSheetLayoutView="100" workbookViewId="0">
      <selection activeCell="E3" sqref="E3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95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43800</v>
      </c>
      <c r="F3" s="257"/>
      <c r="G3" s="256">
        <v>43770</v>
      </c>
      <c r="H3" s="257"/>
      <c r="I3" s="250" t="s">
        <v>3</v>
      </c>
      <c r="J3" s="251"/>
      <c r="K3" s="256">
        <v>43435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1.6142050040355124E-3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993</v>
      </c>
      <c r="X5" s="83">
        <v>6</v>
      </c>
      <c r="Y5" s="83">
        <f>SUM(T7+T14+T15+T30+T32+T33+T36+T42+T44+T45+T47+T50+T51)</f>
        <v>11</v>
      </c>
      <c r="Z5" s="82">
        <v>2</v>
      </c>
      <c r="AA5" s="82">
        <v>2</v>
      </c>
      <c r="AB5" s="83">
        <v>3</v>
      </c>
      <c r="AC5" s="83">
        <f>SUM(T10+T20+T37+T43)</f>
        <v>15</v>
      </c>
      <c r="AD5" s="82">
        <v>6</v>
      </c>
      <c r="AE5" s="84">
        <f>SUM(T5+T8+T27+T28+T38+T39+T46)</f>
        <v>211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1240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1.6142050040355124E-3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0.8008064516129032</v>
      </c>
      <c r="X6" s="60">
        <f>X5/AH5</f>
        <v>0.18181818181818182</v>
      </c>
      <c r="Y6" s="60">
        <f>Y5/AI5</f>
        <v>8.870967741935484E-3</v>
      </c>
      <c r="Z6" s="59">
        <f>Z5/AH5</f>
        <v>6.0606060606060608E-2</v>
      </c>
      <c r="AA6" s="59">
        <f>AA5/AI5</f>
        <v>1.6129032258064516E-3</v>
      </c>
      <c r="AB6" s="60">
        <f>AB5/AH5</f>
        <v>9.0909090909090912E-2</v>
      </c>
      <c r="AC6" s="60">
        <f>AC5/AI5</f>
        <v>1.2096774193548387E-2</v>
      </c>
      <c r="AD6" s="59">
        <f>AD5/AH5</f>
        <v>0.18181818181818182</v>
      </c>
      <c r="AE6" s="59">
        <f>AE5/AI5</f>
        <v>0.17016129032258065</v>
      </c>
      <c r="AF6" s="60">
        <f>AF5/AH5</f>
        <v>6.0606060606060608E-2</v>
      </c>
      <c r="AG6" s="60">
        <f>AG5/AI5</f>
        <v>1.6129032258064516E-3</v>
      </c>
      <c r="AH6" s="61">
        <f>V6+X6+Z6+AB6+AD6+AF6</f>
        <v>1</v>
      </c>
      <c r="AI6" s="62">
        <f>W6+Y6+AA6+AC6+AE6+AG6+0.001</f>
        <v>0.99616129032258061</v>
      </c>
      <c r="AJ6" s="63">
        <f>AJ5/AI5</f>
        <v>0.41048387096774192</v>
      </c>
      <c r="AK6" s="64">
        <f>AK5/AI5</f>
        <v>0.49838709677419357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3</v>
      </c>
      <c r="F7" s="73">
        <v>3</v>
      </c>
      <c r="G7" s="93">
        <v>3</v>
      </c>
      <c r="H7" s="73">
        <v>3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1</v>
      </c>
      <c r="N7" s="34">
        <f t="shared" si="1"/>
        <v>1</v>
      </c>
      <c r="O7" s="69">
        <f t="shared" si="2"/>
        <v>0.5</v>
      </c>
      <c r="P7" s="35">
        <f t="shared" si="3"/>
        <v>2.4213075060532689E-3</v>
      </c>
      <c r="Q7" s="10"/>
      <c r="R7">
        <v>0</v>
      </c>
      <c r="S7" s="110">
        <f>D7</f>
        <v>2</v>
      </c>
      <c r="T7" s="49">
        <f t="shared" si="4"/>
        <v>3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111</v>
      </c>
      <c r="F8" s="73">
        <v>201</v>
      </c>
      <c r="G8" s="93">
        <v>114</v>
      </c>
      <c r="H8" s="73">
        <v>208</v>
      </c>
      <c r="I8" s="22">
        <f t="shared" si="0"/>
        <v>-3</v>
      </c>
      <c r="J8" s="33">
        <f t="shared" si="0"/>
        <v>-7</v>
      </c>
      <c r="K8" s="93">
        <v>123</v>
      </c>
      <c r="L8" s="73">
        <v>224</v>
      </c>
      <c r="M8" s="22">
        <f t="shared" si="1"/>
        <v>-12</v>
      </c>
      <c r="N8" s="34">
        <f t="shared" si="1"/>
        <v>-23</v>
      </c>
      <c r="O8" s="69">
        <f t="shared" si="2"/>
        <v>-0.10267857142857142</v>
      </c>
      <c r="P8" s="35">
        <f t="shared" si="3"/>
        <v>0.16222760290556901</v>
      </c>
      <c r="Q8" s="10"/>
      <c r="R8">
        <v>1</v>
      </c>
      <c r="S8" s="97" t="e">
        <f>E5:F538</f>
        <v>#VALUE!</v>
      </c>
      <c r="T8" s="49">
        <f t="shared" si="4"/>
        <v>201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8</v>
      </c>
      <c r="F9" s="73">
        <v>17</v>
      </c>
      <c r="G9" s="93">
        <v>7</v>
      </c>
      <c r="H9" s="73">
        <v>16</v>
      </c>
      <c r="I9" s="22">
        <f t="shared" si="0"/>
        <v>1</v>
      </c>
      <c r="J9" s="33">
        <f t="shared" si="0"/>
        <v>1</v>
      </c>
      <c r="K9" s="93">
        <v>7</v>
      </c>
      <c r="L9" s="73">
        <v>16</v>
      </c>
      <c r="M9" s="22">
        <f t="shared" si="1"/>
        <v>1</v>
      </c>
      <c r="N9" s="34">
        <f t="shared" si="1"/>
        <v>1</v>
      </c>
      <c r="O9" s="69">
        <f t="shared" si="2"/>
        <v>6.25E-2</v>
      </c>
      <c r="P9" s="35">
        <f t="shared" si="3"/>
        <v>1.3720742534301856E-2</v>
      </c>
      <c r="Q9" s="10"/>
      <c r="R9">
        <v>1</v>
      </c>
      <c r="S9" s="94">
        <f t="shared" ref="S9:S53" si="5">D9</f>
        <v>1</v>
      </c>
      <c r="T9" s="49">
        <f t="shared" si="4"/>
        <v>17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2</v>
      </c>
      <c r="F10" s="73">
        <v>2</v>
      </c>
      <c r="G10" s="93">
        <v>2</v>
      </c>
      <c r="H10" s="73">
        <v>2</v>
      </c>
      <c r="I10" s="22">
        <f t="shared" si="0"/>
        <v>0</v>
      </c>
      <c r="J10" s="33">
        <f t="shared" si="0"/>
        <v>0</v>
      </c>
      <c r="K10" s="93">
        <v>3</v>
      </c>
      <c r="L10" s="73">
        <v>3</v>
      </c>
      <c r="M10" s="22">
        <f t="shared" si="1"/>
        <v>-1</v>
      </c>
      <c r="N10" s="34">
        <f t="shared" si="1"/>
        <v>-1</v>
      </c>
      <c r="O10" s="69">
        <f t="shared" si="2"/>
        <v>-0.33333333333333331</v>
      </c>
      <c r="P10" s="35">
        <f t="shared" si="3"/>
        <v>1.6142050040355124E-3</v>
      </c>
      <c r="Q10" s="10"/>
      <c r="R10" s="98">
        <v>1</v>
      </c>
      <c r="S10" s="96">
        <f t="shared" si="5"/>
        <v>4</v>
      </c>
      <c r="T10" s="49">
        <f t="shared" si="4"/>
        <v>2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1</v>
      </c>
      <c r="L11" s="73">
        <v>1</v>
      </c>
      <c r="M11" s="22">
        <f t="shared" si="1"/>
        <v>0</v>
      </c>
      <c r="N11" s="34">
        <f t="shared" si="1"/>
        <v>1</v>
      </c>
      <c r="O11" s="69">
        <f t="shared" si="2"/>
        <v>1</v>
      </c>
      <c r="P11" s="35">
        <f t="shared" si="3"/>
        <v>1.6142050040355124E-3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159</v>
      </c>
      <c r="F12" s="73">
        <v>201</v>
      </c>
      <c r="G12" s="93">
        <v>170</v>
      </c>
      <c r="H12" s="73">
        <v>212</v>
      </c>
      <c r="I12" s="22">
        <f t="shared" si="0"/>
        <v>-11</v>
      </c>
      <c r="J12" s="33">
        <f t="shared" si="0"/>
        <v>-11</v>
      </c>
      <c r="K12" s="93">
        <v>160</v>
      </c>
      <c r="L12" s="73">
        <v>205</v>
      </c>
      <c r="M12" s="22">
        <f t="shared" si="1"/>
        <v>-1</v>
      </c>
      <c r="N12" s="34">
        <f t="shared" si="1"/>
        <v>-4</v>
      </c>
      <c r="O12" s="69">
        <f t="shared" si="2"/>
        <v>-1.9512195121951219E-2</v>
      </c>
      <c r="P12" s="35">
        <f t="shared" si="3"/>
        <v>0.16222760290556901</v>
      </c>
      <c r="Q12" s="10"/>
      <c r="R12">
        <v>1</v>
      </c>
      <c r="S12" s="94">
        <f t="shared" si="5"/>
        <v>1</v>
      </c>
      <c r="T12" s="49">
        <f t="shared" si="4"/>
        <v>201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130</v>
      </c>
      <c r="F13" s="73">
        <v>130</v>
      </c>
      <c r="G13" s="93">
        <v>130</v>
      </c>
      <c r="H13" s="73">
        <v>130</v>
      </c>
      <c r="I13" s="22">
        <f t="shared" si="0"/>
        <v>0</v>
      </c>
      <c r="J13" s="33">
        <f t="shared" si="0"/>
        <v>0</v>
      </c>
      <c r="K13" s="93">
        <v>131</v>
      </c>
      <c r="L13" s="73">
        <v>134</v>
      </c>
      <c r="M13" s="22">
        <f t="shared" si="1"/>
        <v>-1</v>
      </c>
      <c r="N13" s="34">
        <f t="shared" si="1"/>
        <v>-4</v>
      </c>
      <c r="O13" s="69">
        <f>IF(ISERROR(N13/L13),0,N13/L13)</f>
        <v>-2.9850746268656716E-2</v>
      </c>
      <c r="P13" s="35">
        <f t="shared" si="3"/>
        <v>0.10492332526230831</v>
      </c>
      <c r="Q13" s="10"/>
      <c r="R13">
        <v>1</v>
      </c>
      <c r="S13" s="94">
        <f t="shared" si="5"/>
        <v>1</v>
      </c>
      <c r="T13" s="49">
        <f t="shared" si="4"/>
        <v>130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/>
      <c r="F14" s="73"/>
      <c r="G14" s="22"/>
      <c r="H14" s="73"/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0</v>
      </c>
      <c r="Q14" s="10"/>
      <c r="R14">
        <v>0</v>
      </c>
      <c r="S14" s="100">
        <f t="shared" si="5"/>
        <v>2</v>
      </c>
      <c r="T14" s="49">
        <f t="shared" si="4"/>
        <v>0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8.0710250201775622E-4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5</v>
      </c>
      <c r="F17" s="73">
        <v>5</v>
      </c>
      <c r="G17" s="93">
        <v>5</v>
      </c>
      <c r="H17" s="73">
        <v>5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0</v>
      </c>
      <c r="N17" s="34">
        <f t="shared" si="1"/>
        <v>0</v>
      </c>
      <c r="O17" s="69">
        <f t="shared" si="6"/>
        <v>0</v>
      </c>
      <c r="P17" s="35">
        <f t="shared" si="3"/>
        <v>4.0355125100887809E-3</v>
      </c>
      <c r="Q17" s="10"/>
      <c r="R17">
        <v>1</v>
      </c>
      <c r="S17" s="94">
        <f t="shared" si="5"/>
        <v>1</v>
      </c>
      <c r="T17" s="49">
        <f t="shared" si="4"/>
        <v>5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44</v>
      </c>
      <c r="F18" s="73">
        <v>44</v>
      </c>
      <c r="G18" s="93">
        <v>44</v>
      </c>
      <c r="H18" s="73">
        <v>44</v>
      </c>
      <c r="I18" s="22">
        <f t="shared" si="0"/>
        <v>0</v>
      </c>
      <c r="J18" s="33">
        <f t="shared" si="0"/>
        <v>0</v>
      </c>
      <c r="K18" s="93">
        <v>50</v>
      </c>
      <c r="L18" s="73">
        <v>50</v>
      </c>
      <c r="M18" s="22">
        <f t="shared" si="1"/>
        <v>-6</v>
      </c>
      <c r="N18" s="34">
        <f t="shared" si="1"/>
        <v>-6</v>
      </c>
      <c r="O18" s="69">
        <f t="shared" si="6"/>
        <v>-0.12</v>
      </c>
      <c r="P18" s="35">
        <f t="shared" si="3"/>
        <v>3.5512510088781278E-2</v>
      </c>
      <c r="Q18" s="10"/>
      <c r="R18">
        <v>1</v>
      </c>
      <c r="S18" s="94">
        <f t="shared" si="5"/>
        <v>1</v>
      </c>
      <c r="T18" s="49">
        <f t="shared" si="4"/>
        <v>44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8.0710250201775622E-4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127</v>
      </c>
      <c r="F21" s="73">
        <v>136</v>
      </c>
      <c r="G21" s="93">
        <v>127</v>
      </c>
      <c r="H21" s="73">
        <v>138</v>
      </c>
      <c r="I21" s="22">
        <f t="shared" si="0"/>
        <v>0</v>
      </c>
      <c r="J21" s="33">
        <f t="shared" si="0"/>
        <v>-2</v>
      </c>
      <c r="K21" s="93">
        <v>116</v>
      </c>
      <c r="L21" s="73">
        <v>129</v>
      </c>
      <c r="M21" s="22">
        <f t="shared" ref="M21:N33" si="7">E21-K21</f>
        <v>11</v>
      </c>
      <c r="N21" s="34">
        <f t="shared" si="7"/>
        <v>7</v>
      </c>
      <c r="O21" s="69">
        <f t="shared" si="6"/>
        <v>5.4263565891472867E-2</v>
      </c>
      <c r="P21" s="35">
        <f t="shared" si="3"/>
        <v>0.10976594027441484</v>
      </c>
      <c r="Q21" s="10"/>
      <c r="R21">
        <v>1</v>
      </c>
      <c r="S21" s="94">
        <f t="shared" si="5"/>
        <v>1</v>
      </c>
      <c r="T21" s="49">
        <f t="shared" si="4"/>
        <v>136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7</v>
      </c>
      <c r="H22" s="73">
        <v>7</v>
      </c>
      <c r="I22" s="22">
        <f t="shared" si="0"/>
        <v>-1</v>
      </c>
      <c r="J22" s="33">
        <f t="shared" si="0"/>
        <v>-1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4.8426150121065378E-3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4</v>
      </c>
      <c r="F23" s="73">
        <v>8</v>
      </c>
      <c r="G23" s="93">
        <v>4</v>
      </c>
      <c r="H23" s="73">
        <v>8</v>
      </c>
      <c r="I23" s="37">
        <f t="shared" si="0"/>
        <v>0</v>
      </c>
      <c r="J23" s="33">
        <f t="shared" si="0"/>
        <v>0</v>
      </c>
      <c r="K23" s="93">
        <v>3</v>
      </c>
      <c r="L23" s="73">
        <v>6</v>
      </c>
      <c r="M23" s="37">
        <f t="shared" si="7"/>
        <v>1</v>
      </c>
      <c r="N23" s="38">
        <f t="shared" si="7"/>
        <v>2</v>
      </c>
      <c r="O23" s="70">
        <f t="shared" si="6"/>
        <v>0.33333333333333331</v>
      </c>
      <c r="P23" s="39">
        <f t="shared" si="3"/>
        <v>6.4568200161420498E-3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12</v>
      </c>
      <c r="F26" s="73">
        <v>19</v>
      </c>
      <c r="G26" s="93">
        <v>12</v>
      </c>
      <c r="H26" s="73">
        <v>17</v>
      </c>
      <c r="I26" s="22">
        <f t="shared" si="0"/>
        <v>0</v>
      </c>
      <c r="J26" s="33">
        <f t="shared" si="0"/>
        <v>2</v>
      </c>
      <c r="K26" s="93">
        <v>11</v>
      </c>
      <c r="L26" s="73">
        <v>15</v>
      </c>
      <c r="M26" s="22">
        <f t="shared" si="7"/>
        <v>1</v>
      </c>
      <c r="N26" s="34">
        <f t="shared" si="7"/>
        <v>4</v>
      </c>
      <c r="O26" s="69">
        <f t="shared" si="6"/>
        <v>0.26666666666666666</v>
      </c>
      <c r="P26" s="35">
        <f t="shared" si="3"/>
        <v>1.5334947538337369E-2</v>
      </c>
      <c r="Q26" s="10"/>
      <c r="R26">
        <v>1</v>
      </c>
      <c r="S26" s="94">
        <f t="shared" si="5"/>
        <v>1</v>
      </c>
      <c r="T26" s="49">
        <f t="shared" si="4"/>
        <v>19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4.0355125100887809E-3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3</v>
      </c>
      <c r="H28" s="73">
        <v>3</v>
      </c>
      <c r="I28" s="22">
        <f t="shared" si="0"/>
        <v>-1</v>
      </c>
      <c r="J28" s="33">
        <f t="shared" si="0"/>
        <v>-1</v>
      </c>
      <c r="K28" s="93">
        <v>2</v>
      </c>
      <c r="L28" s="73">
        <v>2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1.6142050040355124E-3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249</v>
      </c>
      <c r="F29" s="73">
        <v>289</v>
      </c>
      <c r="G29" s="93">
        <v>249</v>
      </c>
      <c r="H29" s="73">
        <v>289</v>
      </c>
      <c r="I29" s="22">
        <f t="shared" si="0"/>
        <v>0</v>
      </c>
      <c r="J29" s="33">
        <f t="shared" si="0"/>
        <v>0</v>
      </c>
      <c r="K29" s="93">
        <v>243</v>
      </c>
      <c r="L29" s="73">
        <v>280</v>
      </c>
      <c r="M29" s="22">
        <f t="shared" si="7"/>
        <v>6</v>
      </c>
      <c r="N29" s="34">
        <f t="shared" si="7"/>
        <v>9</v>
      </c>
      <c r="O29" s="69">
        <f t="shared" si="6"/>
        <v>3.214285714285714E-2</v>
      </c>
      <c r="P29" s="35">
        <f t="shared" si="3"/>
        <v>0.23325262308313155</v>
      </c>
      <c r="Q29" s="10"/>
      <c r="R29">
        <v>1</v>
      </c>
      <c r="S29" s="94">
        <f t="shared" si="5"/>
        <v>1</v>
      </c>
      <c r="T29" s="49">
        <f t="shared" si="4"/>
        <v>289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>
        <v>1</v>
      </c>
      <c r="F32" s="73">
        <v>1</v>
      </c>
      <c r="G32" s="22">
        <v>1</v>
      </c>
      <c r="H32" s="73">
        <v>1</v>
      </c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1</v>
      </c>
      <c r="N32" s="34">
        <f t="shared" si="7"/>
        <v>1</v>
      </c>
      <c r="O32" s="69">
        <f t="shared" si="6"/>
        <v>0</v>
      </c>
      <c r="P32" s="35">
        <f t="shared" si="3"/>
        <v>8.0710250201775622E-4</v>
      </c>
      <c r="Q32" s="10"/>
      <c r="R32">
        <v>0</v>
      </c>
      <c r="S32" s="100">
        <f t="shared" si="5"/>
        <v>2</v>
      </c>
      <c r="T32" s="49">
        <f t="shared" si="4"/>
        <v>1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8.0710250201775622E-4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19</v>
      </c>
      <c r="F35" s="73">
        <v>19</v>
      </c>
      <c r="G35" s="93">
        <v>19</v>
      </c>
      <c r="H35" s="73">
        <v>19</v>
      </c>
      <c r="I35" s="22">
        <f t="shared" si="0"/>
        <v>0</v>
      </c>
      <c r="J35" s="33">
        <f t="shared" si="0"/>
        <v>0</v>
      </c>
      <c r="K35" s="93">
        <v>20</v>
      </c>
      <c r="L35" s="73">
        <v>20</v>
      </c>
      <c r="M35" s="22">
        <f t="shared" ref="M35:N54" si="8">E35-K35</f>
        <v>-1</v>
      </c>
      <c r="N35" s="34">
        <f t="shared" si="8"/>
        <v>-1</v>
      </c>
      <c r="O35" s="69">
        <f t="shared" si="6"/>
        <v>-0.05</v>
      </c>
      <c r="P35" s="35">
        <f t="shared" si="3"/>
        <v>1.5334947538337369E-2</v>
      </c>
      <c r="Q35" s="10"/>
      <c r="R35">
        <v>1</v>
      </c>
      <c r="S35" s="94">
        <f t="shared" si="5"/>
        <v>1</v>
      </c>
      <c r="T35" s="49">
        <f t="shared" si="4"/>
        <v>19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4</v>
      </c>
      <c r="L36" s="73">
        <v>4</v>
      </c>
      <c r="M36" s="22">
        <f t="shared" si="8"/>
        <v>-1</v>
      </c>
      <c r="N36" s="34">
        <f t="shared" si="8"/>
        <v>-1</v>
      </c>
      <c r="O36" s="69">
        <f t="shared" si="6"/>
        <v>-0.25</v>
      </c>
      <c r="P36" s="35">
        <f t="shared" si="3"/>
        <v>2.4213075060532689E-3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12</v>
      </c>
      <c r="F37" s="73">
        <v>13</v>
      </c>
      <c r="G37" s="93">
        <v>11</v>
      </c>
      <c r="H37" s="73">
        <v>12</v>
      </c>
      <c r="I37" s="22">
        <f t="shared" ref="I37:J54" si="9">E37-G37</f>
        <v>1</v>
      </c>
      <c r="J37" s="36">
        <f t="shared" si="9"/>
        <v>1</v>
      </c>
      <c r="K37" s="93">
        <v>15</v>
      </c>
      <c r="L37" s="73">
        <v>15</v>
      </c>
      <c r="M37" s="22">
        <f t="shared" si="8"/>
        <v>-3</v>
      </c>
      <c r="N37" s="34">
        <f t="shared" si="8"/>
        <v>-2</v>
      </c>
      <c r="O37" s="69">
        <f t="shared" si="6"/>
        <v>-0.13333333333333333</v>
      </c>
      <c r="P37" s="35">
        <f t="shared" si="3"/>
        <v>1.0492332526230832E-2</v>
      </c>
      <c r="Q37" s="10"/>
      <c r="R37" s="98">
        <v>1</v>
      </c>
      <c r="S37" s="96">
        <f t="shared" si="5"/>
        <v>4</v>
      </c>
      <c r="T37" s="49">
        <f t="shared" si="4"/>
        <v>13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8.0710250201775622E-4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110</v>
      </c>
      <c r="F41" s="72">
        <v>116</v>
      </c>
      <c r="G41" s="93">
        <v>110</v>
      </c>
      <c r="H41" s="72">
        <v>116</v>
      </c>
      <c r="I41" s="22">
        <f t="shared" si="9"/>
        <v>0</v>
      </c>
      <c r="J41" s="36">
        <f t="shared" si="9"/>
        <v>0</v>
      </c>
      <c r="K41" s="93">
        <v>71</v>
      </c>
      <c r="L41" s="72">
        <v>77</v>
      </c>
      <c r="M41" s="22">
        <f t="shared" si="8"/>
        <v>39</v>
      </c>
      <c r="N41" s="34">
        <f t="shared" si="8"/>
        <v>39</v>
      </c>
      <c r="O41" s="69">
        <f t="shared" si="6"/>
        <v>0.50649350649350644</v>
      </c>
      <c r="P41" s="35">
        <f t="shared" si="3"/>
        <v>9.3623890234059731E-2</v>
      </c>
      <c r="Q41" s="10"/>
      <c r="R41">
        <v>1</v>
      </c>
      <c r="S41" s="94">
        <f t="shared" si="5"/>
        <v>1</v>
      </c>
      <c r="T41" s="49">
        <f t="shared" si="4"/>
        <v>116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8.0710250201775622E-4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8.0710250201775622E-4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8.0710250201775622E-4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6</v>
      </c>
      <c r="F53" s="72">
        <v>6</v>
      </c>
      <c r="G53" s="21">
        <v>6</v>
      </c>
      <c r="H53" s="72">
        <v>6</v>
      </c>
      <c r="I53" s="42">
        <f t="shared" si="9"/>
        <v>0</v>
      </c>
      <c r="J53" s="40">
        <f t="shared" si="9"/>
        <v>0</v>
      </c>
      <c r="K53" s="21">
        <v>5</v>
      </c>
      <c r="L53" s="72">
        <v>5</v>
      </c>
      <c r="M53" s="21">
        <f t="shared" si="8"/>
        <v>1</v>
      </c>
      <c r="N53" s="34">
        <f t="shared" si="8"/>
        <v>1</v>
      </c>
      <c r="O53" s="69">
        <f t="shared" si="6"/>
        <v>0.2</v>
      </c>
      <c r="P53" s="35">
        <f t="shared" si="3"/>
        <v>4.8426150121065378E-3</v>
      </c>
      <c r="Q53" s="10"/>
      <c r="R53">
        <v>0</v>
      </c>
      <c r="S53" s="13">
        <f t="shared" si="5"/>
        <v>0</v>
      </c>
      <c r="T53" s="49">
        <f t="shared" si="4"/>
        <v>6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1025</v>
      </c>
      <c r="F54" s="75">
        <f>SUM(F5:F53)</f>
        <v>1239</v>
      </c>
      <c r="G54" s="43">
        <f>SUM(G5:G53)</f>
        <v>1039</v>
      </c>
      <c r="H54" s="75">
        <f>SUM(H5:H53)</f>
        <v>1257</v>
      </c>
      <c r="I54" s="44">
        <f t="shared" si="9"/>
        <v>-14</v>
      </c>
      <c r="J54" s="141">
        <f t="shared" si="9"/>
        <v>-18</v>
      </c>
      <c r="K54" s="43">
        <f>SUM(K5:K53)</f>
        <v>989</v>
      </c>
      <c r="L54" s="75">
        <f>SUM(L5:L53)</f>
        <v>1215</v>
      </c>
      <c r="M54" s="44">
        <f t="shared" si="8"/>
        <v>36</v>
      </c>
      <c r="N54" s="45">
        <f t="shared" si="8"/>
        <v>24</v>
      </c>
      <c r="O54" s="71">
        <f t="shared" si="6"/>
        <v>1.9753086419753086E-2</v>
      </c>
      <c r="P54" s="46">
        <f t="shared" si="3"/>
        <v>1</v>
      </c>
      <c r="Q54" s="14"/>
      <c r="R54" s="15">
        <f>SUM(R5:R53)</f>
        <v>33</v>
      </c>
      <c r="T54" s="88">
        <f t="shared" si="4"/>
        <v>1239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AK61"/>
  <sheetViews>
    <sheetView zoomScaleNormal="100" zoomScaleSheetLayoutView="100" workbookViewId="0">
      <selection activeCell="E3" sqref="E3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94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43770</v>
      </c>
      <c r="F3" s="257"/>
      <c r="G3" s="256">
        <v>43739</v>
      </c>
      <c r="H3" s="257"/>
      <c r="I3" s="250" t="s">
        <v>3</v>
      </c>
      <c r="J3" s="251"/>
      <c r="K3" s="256">
        <v>43405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1.5910898965791568E-3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1004</v>
      </c>
      <c r="X5" s="83">
        <v>6</v>
      </c>
      <c r="Y5" s="83">
        <f>SUM(T7+T14+T15+T30+T32+T33+T36+T42+T44+T45+T47+T50+T51)</f>
        <v>11</v>
      </c>
      <c r="Z5" s="82">
        <v>2</v>
      </c>
      <c r="AA5" s="82">
        <v>2</v>
      </c>
      <c r="AB5" s="83">
        <v>3</v>
      </c>
      <c r="AC5" s="83">
        <f>SUM(T10+T20+T37+T43)</f>
        <v>14</v>
      </c>
      <c r="AD5" s="82">
        <v>6</v>
      </c>
      <c r="AE5" s="84">
        <f>SUM(T5+T8+T27+T28+T38+T39+T46)</f>
        <v>219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1258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1.5910898965791568E-3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0.79809220985691576</v>
      </c>
      <c r="X6" s="60">
        <f>X5/AH5</f>
        <v>0.18181818181818182</v>
      </c>
      <c r="Y6" s="60">
        <f>Y5/AI5</f>
        <v>8.744038155802861E-3</v>
      </c>
      <c r="Z6" s="59">
        <f>Z5/AH5</f>
        <v>6.0606060606060608E-2</v>
      </c>
      <c r="AA6" s="59">
        <f>AA5/AI5</f>
        <v>1.589825119236884E-3</v>
      </c>
      <c r="AB6" s="60">
        <f>AB5/AH5</f>
        <v>9.0909090909090912E-2</v>
      </c>
      <c r="AC6" s="60">
        <f>AC5/AI5</f>
        <v>1.1128775834658187E-2</v>
      </c>
      <c r="AD6" s="59">
        <f>AD5/AH5</f>
        <v>0.18181818181818182</v>
      </c>
      <c r="AE6" s="59">
        <f>AE5/AI5</f>
        <v>0.1740858505564388</v>
      </c>
      <c r="AF6" s="60">
        <f>AF5/AH5</f>
        <v>6.0606060606060608E-2</v>
      </c>
      <c r="AG6" s="60">
        <f>AG5/AI5</f>
        <v>1.589825119236884E-3</v>
      </c>
      <c r="AH6" s="61">
        <f>V6+X6+Z6+AB6+AD6+AF6</f>
        <v>1</v>
      </c>
      <c r="AI6" s="62">
        <f>W6+Y6+AA6+AC6+AE6+AG6+0.001</f>
        <v>0.99623052464228934</v>
      </c>
      <c r="AJ6" s="63">
        <f>AJ5/AI5</f>
        <v>0.40461049284578698</v>
      </c>
      <c r="AK6" s="64">
        <f>AK5/AI5</f>
        <v>0.49125596184419712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3</v>
      </c>
      <c r="F7" s="73">
        <v>3</v>
      </c>
      <c r="G7" s="93">
        <v>3</v>
      </c>
      <c r="H7" s="73">
        <v>3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1</v>
      </c>
      <c r="N7" s="34">
        <f t="shared" si="1"/>
        <v>1</v>
      </c>
      <c r="O7" s="69">
        <f t="shared" si="2"/>
        <v>0.5</v>
      </c>
      <c r="P7" s="35">
        <f t="shared" si="3"/>
        <v>2.3866348448687352E-3</v>
      </c>
      <c r="Q7" s="10"/>
      <c r="R7">
        <v>0</v>
      </c>
      <c r="S7" s="110">
        <f>D7</f>
        <v>2</v>
      </c>
      <c r="T7" s="49">
        <f t="shared" si="4"/>
        <v>3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114</v>
      </c>
      <c r="F8" s="73">
        <v>208</v>
      </c>
      <c r="G8" s="93">
        <v>115</v>
      </c>
      <c r="H8" s="73">
        <v>208</v>
      </c>
      <c r="I8" s="22">
        <f t="shared" si="0"/>
        <v>-1</v>
      </c>
      <c r="J8" s="33">
        <f t="shared" si="0"/>
        <v>0</v>
      </c>
      <c r="K8" s="93">
        <v>122</v>
      </c>
      <c r="L8" s="73">
        <v>222</v>
      </c>
      <c r="M8" s="22">
        <f t="shared" si="1"/>
        <v>-8</v>
      </c>
      <c r="N8" s="34">
        <f t="shared" si="1"/>
        <v>-14</v>
      </c>
      <c r="O8" s="69">
        <f t="shared" si="2"/>
        <v>-6.3063063063063057E-2</v>
      </c>
      <c r="P8" s="35">
        <f t="shared" si="3"/>
        <v>0.16547334924423229</v>
      </c>
      <c r="Q8" s="10"/>
      <c r="R8">
        <v>1</v>
      </c>
      <c r="S8" s="97" t="e">
        <f>E5:F538</f>
        <v>#VALUE!</v>
      </c>
      <c r="T8" s="49">
        <f t="shared" si="4"/>
        <v>208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7</v>
      </c>
      <c r="F9" s="73">
        <v>16</v>
      </c>
      <c r="G9" s="93">
        <v>7</v>
      </c>
      <c r="H9" s="73">
        <v>16</v>
      </c>
      <c r="I9" s="22">
        <f t="shared" si="0"/>
        <v>0</v>
      </c>
      <c r="J9" s="33">
        <f t="shared" si="0"/>
        <v>0</v>
      </c>
      <c r="K9" s="93">
        <v>7</v>
      </c>
      <c r="L9" s="73">
        <v>16</v>
      </c>
      <c r="M9" s="22">
        <f t="shared" si="1"/>
        <v>0</v>
      </c>
      <c r="N9" s="34">
        <f t="shared" si="1"/>
        <v>0</v>
      </c>
      <c r="O9" s="69">
        <f t="shared" si="2"/>
        <v>0</v>
      </c>
      <c r="P9" s="35">
        <f t="shared" si="3"/>
        <v>1.2728719172633254E-2</v>
      </c>
      <c r="Q9" s="10"/>
      <c r="R9">
        <v>1</v>
      </c>
      <c r="S9" s="94">
        <f t="shared" ref="S9:S53" si="5">D9</f>
        <v>1</v>
      </c>
      <c r="T9" s="49">
        <f t="shared" si="4"/>
        <v>16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2</v>
      </c>
      <c r="F10" s="73">
        <v>2</v>
      </c>
      <c r="G10" s="93">
        <v>2</v>
      </c>
      <c r="H10" s="73">
        <v>2</v>
      </c>
      <c r="I10" s="22">
        <f t="shared" si="0"/>
        <v>0</v>
      </c>
      <c r="J10" s="33">
        <f t="shared" si="0"/>
        <v>0</v>
      </c>
      <c r="K10" s="93">
        <v>3</v>
      </c>
      <c r="L10" s="73">
        <v>3</v>
      </c>
      <c r="M10" s="22">
        <f t="shared" si="1"/>
        <v>-1</v>
      </c>
      <c r="N10" s="34">
        <f t="shared" si="1"/>
        <v>-1</v>
      </c>
      <c r="O10" s="69">
        <f t="shared" si="2"/>
        <v>-0.33333333333333331</v>
      </c>
      <c r="P10" s="35">
        <f t="shared" si="3"/>
        <v>1.5910898965791568E-3</v>
      </c>
      <c r="Q10" s="10"/>
      <c r="R10" s="98">
        <v>1</v>
      </c>
      <c r="S10" s="96">
        <f t="shared" si="5"/>
        <v>4</v>
      </c>
      <c r="T10" s="49">
        <f t="shared" si="4"/>
        <v>2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2</v>
      </c>
      <c r="L11" s="73">
        <v>2</v>
      </c>
      <c r="M11" s="22">
        <f t="shared" si="1"/>
        <v>-1</v>
      </c>
      <c r="N11" s="34">
        <f t="shared" si="1"/>
        <v>0</v>
      </c>
      <c r="O11" s="69">
        <f t="shared" si="2"/>
        <v>0</v>
      </c>
      <c r="P11" s="35">
        <f t="shared" si="3"/>
        <v>1.5910898965791568E-3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170</v>
      </c>
      <c r="F12" s="73">
        <v>212</v>
      </c>
      <c r="G12" s="93">
        <v>175</v>
      </c>
      <c r="H12" s="73">
        <v>219</v>
      </c>
      <c r="I12" s="22">
        <f t="shared" si="0"/>
        <v>-5</v>
      </c>
      <c r="J12" s="33">
        <f t="shared" si="0"/>
        <v>-7</v>
      </c>
      <c r="K12" s="93">
        <v>171</v>
      </c>
      <c r="L12" s="73">
        <v>218</v>
      </c>
      <c r="M12" s="22">
        <f t="shared" si="1"/>
        <v>-1</v>
      </c>
      <c r="N12" s="34">
        <f t="shared" si="1"/>
        <v>-6</v>
      </c>
      <c r="O12" s="69">
        <f t="shared" si="2"/>
        <v>-2.7522935779816515E-2</v>
      </c>
      <c r="P12" s="35">
        <f t="shared" si="3"/>
        <v>0.16865552903739062</v>
      </c>
      <c r="Q12" s="10"/>
      <c r="R12">
        <v>1</v>
      </c>
      <c r="S12" s="94">
        <f t="shared" si="5"/>
        <v>1</v>
      </c>
      <c r="T12" s="49">
        <f t="shared" si="4"/>
        <v>212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130</v>
      </c>
      <c r="F13" s="73">
        <v>130</v>
      </c>
      <c r="G13" s="93">
        <v>131</v>
      </c>
      <c r="H13" s="73">
        <v>131</v>
      </c>
      <c r="I13" s="22">
        <f t="shared" si="0"/>
        <v>-1</v>
      </c>
      <c r="J13" s="33">
        <f t="shared" si="0"/>
        <v>-1</v>
      </c>
      <c r="K13" s="93">
        <v>131</v>
      </c>
      <c r="L13" s="73">
        <v>134</v>
      </c>
      <c r="M13" s="22">
        <f t="shared" si="1"/>
        <v>-1</v>
      </c>
      <c r="N13" s="34">
        <f t="shared" si="1"/>
        <v>-4</v>
      </c>
      <c r="O13" s="69">
        <f>IF(ISERROR(N13/L13),0,N13/L13)</f>
        <v>-2.9850746268656716E-2</v>
      </c>
      <c r="P13" s="35">
        <f t="shared" si="3"/>
        <v>0.10342084327764518</v>
      </c>
      <c r="Q13" s="10"/>
      <c r="R13">
        <v>1</v>
      </c>
      <c r="S13" s="94">
        <f t="shared" si="5"/>
        <v>1</v>
      </c>
      <c r="T13" s="49">
        <f t="shared" si="4"/>
        <v>130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/>
      <c r="F14" s="73"/>
      <c r="G14" s="22"/>
      <c r="H14" s="73"/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0</v>
      </c>
      <c r="Q14" s="10"/>
      <c r="R14">
        <v>0</v>
      </c>
      <c r="S14" s="100">
        <f t="shared" si="5"/>
        <v>2</v>
      </c>
      <c r="T14" s="49">
        <f t="shared" si="4"/>
        <v>0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7.955449482895784E-4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5</v>
      </c>
      <c r="F17" s="73">
        <v>5</v>
      </c>
      <c r="G17" s="93">
        <v>5</v>
      </c>
      <c r="H17" s="73">
        <v>5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0</v>
      </c>
      <c r="N17" s="34">
        <f t="shared" si="1"/>
        <v>0</v>
      </c>
      <c r="O17" s="69">
        <f t="shared" si="6"/>
        <v>0</v>
      </c>
      <c r="P17" s="35">
        <f t="shared" si="3"/>
        <v>3.977724741447892E-3</v>
      </c>
      <c r="Q17" s="10"/>
      <c r="R17">
        <v>1</v>
      </c>
      <c r="S17" s="94">
        <f t="shared" si="5"/>
        <v>1</v>
      </c>
      <c r="T17" s="49">
        <f t="shared" si="4"/>
        <v>5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44</v>
      </c>
      <c r="F18" s="73">
        <v>44</v>
      </c>
      <c r="G18" s="93">
        <v>46</v>
      </c>
      <c r="H18" s="73">
        <v>46</v>
      </c>
      <c r="I18" s="22">
        <f t="shared" si="0"/>
        <v>-2</v>
      </c>
      <c r="J18" s="33">
        <f t="shared" si="0"/>
        <v>-2</v>
      </c>
      <c r="K18" s="93">
        <v>37</v>
      </c>
      <c r="L18" s="73">
        <v>37</v>
      </c>
      <c r="M18" s="22">
        <f t="shared" si="1"/>
        <v>7</v>
      </c>
      <c r="N18" s="34">
        <f t="shared" si="1"/>
        <v>7</v>
      </c>
      <c r="O18" s="69">
        <f t="shared" si="6"/>
        <v>0.1891891891891892</v>
      </c>
      <c r="P18" s="35">
        <f t="shared" si="3"/>
        <v>3.5003977724741446E-2</v>
      </c>
      <c r="Q18" s="10"/>
      <c r="R18">
        <v>1</v>
      </c>
      <c r="S18" s="94">
        <f t="shared" si="5"/>
        <v>1</v>
      </c>
      <c r="T18" s="49">
        <f t="shared" si="4"/>
        <v>44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7.955449482895784E-4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127</v>
      </c>
      <c r="F21" s="73">
        <v>138</v>
      </c>
      <c r="G21" s="93">
        <v>127</v>
      </c>
      <c r="H21" s="73">
        <v>138</v>
      </c>
      <c r="I21" s="22">
        <f t="shared" si="0"/>
        <v>0</v>
      </c>
      <c r="J21" s="33">
        <f t="shared" si="0"/>
        <v>0</v>
      </c>
      <c r="K21" s="93">
        <v>116</v>
      </c>
      <c r="L21" s="73">
        <v>129</v>
      </c>
      <c r="M21" s="22">
        <f t="shared" ref="M21:N33" si="7">E21-K21</f>
        <v>11</v>
      </c>
      <c r="N21" s="34">
        <f t="shared" si="7"/>
        <v>9</v>
      </c>
      <c r="O21" s="69">
        <f t="shared" si="6"/>
        <v>6.9767441860465115E-2</v>
      </c>
      <c r="P21" s="35">
        <f t="shared" si="3"/>
        <v>0.10978520286396182</v>
      </c>
      <c r="Q21" s="10"/>
      <c r="R21">
        <v>1</v>
      </c>
      <c r="S21" s="94">
        <f t="shared" si="5"/>
        <v>1</v>
      </c>
      <c r="T21" s="49">
        <f t="shared" si="4"/>
        <v>138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7</v>
      </c>
      <c r="F22" s="73">
        <v>7</v>
      </c>
      <c r="G22" s="93">
        <v>7</v>
      </c>
      <c r="H22" s="73">
        <v>7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1</v>
      </c>
      <c r="N22" s="34">
        <f t="shared" si="7"/>
        <v>1</v>
      </c>
      <c r="O22" s="69">
        <f t="shared" si="6"/>
        <v>0.16666666666666666</v>
      </c>
      <c r="P22" s="35">
        <f t="shared" si="3"/>
        <v>5.5688146380270488E-3</v>
      </c>
      <c r="Q22" s="10"/>
      <c r="R22">
        <v>1</v>
      </c>
      <c r="S22" s="94">
        <f t="shared" si="5"/>
        <v>1</v>
      </c>
      <c r="T22" s="49">
        <f t="shared" si="4"/>
        <v>7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4</v>
      </c>
      <c r="F23" s="73">
        <v>8</v>
      </c>
      <c r="G23" s="93">
        <v>4</v>
      </c>
      <c r="H23" s="73">
        <v>7</v>
      </c>
      <c r="I23" s="37">
        <f t="shared" si="0"/>
        <v>0</v>
      </c>
      <c r="J23" s="33">
        <f t="shared" si="0"/>
        <v>1</v>
      </c>
      <c r="K23" s="93">
        <v>2</v>
      </c>
      <c r="L23" s="73">
        <v>5</v>
      </c>
      <c r="M23" s="37">
        <f t="shared" si="7"/>
        <v>2</v>
      </c>
      <c r="N23" s="38">
        <f t="shared" si="7"/>
        <v>3</v>
      </c>
      <c r="O23" s="70">
        <f t="shared" si="6"/>
        <v>0.6</v>
      </c>
      <c r="P23" s="39">
        <f t="shared" si="3"/>
        <v>6.3643595863166272E-3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12</v>
      </c>
      <c r="F26" s="73">
        <v>17</v>
      </c>
      <c r="G26" s="93">
        <v>11</v>
      </c>
      <c r="H26" s="73">
        <v>16</v>
      </c>
      <c r="I26" s="22">
        <f t="shared" si="0"/>
        <v>1</v>
      </c>
      <c r="J26" s="33">
        <f t="shared" si="0"/>
        <v>1</v>
      </c>
      <c r="K26" s="93">
        <v>11</v>
      </c>
      <c r="L26" s="73">
        <v>15</v>
      </c>
      <c r="M26" s="22">
        <f t="shared" si="7"/>
        <v>1</v>
      </c>
      <c r="N26" s="34">
        <f t="shared" si="7"/>
        <v>2</v>
      </c>
      <c r="O26" s="69">
        <f t="shared" si="6"/>
        <v>0.13333333333333333</v>
      </c>
      <c r="P26" s="35">
        <f t="shared" si="3"/>
        <v>1.3524264120922832E-2</v>
      </c>
      <c r="Q26" s="10"/>
      <c r="R26">
        <v>1</v>
      </c>
      <c r="S26" s="94">
        <f t="shared" si="5"/>
        <v>1</v>
      </c>
      <c r="T26" s="49">
        <f t="shared" si="4"/>
        <v>17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3.977724741447892E-3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3</v>
      </c>
      <c r="F28" s="73">
        <v>3</v>
      </c>
      <c r="G28" s="93">
        <v>3</v>
      </c>
      <c r="H28" s="73">
        <v>3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1</v>
      </c>
      <c r="N28" s="34">
        <f t="shared" si="7"/>
        <v>1</v>
      </c>
      <c r="O28" s="69">
        <f t="shared" si="6"/>
        <v>0.5</v>
      </c>
      <c r="P28" s="35">
        <f t="shared" si="3"/>
        <v>2.3866348448687352E-3</v>
      </c>
      <c r="Q28" s="10"/>
      <c r="R28">
        <v>1</v>
      </c>
      <c r="S28" s="97">
        <f t="shared" si="5"/>
        <v>5</v>
      </c>
      <c r="T28" s="49">
        <f t="shared" si="4"/>
        <v>3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249</v>
      </c>
      <c r="F29" s="73">
        <v>289</v>
      </c>
      <c r="G29" s="93">
        <v>256</v>
      </c>
      <c r="H29" s="73">
        <v>294</v>
      </c>
      <c r="I29" s="22">
        <f t="shared" si="0"/>
        <v>-7</v>
      </c>
      <c r="J29" s="33">
        <f t="shared" si="0"/>
        <v>-5</v>
      </c>
      <c r="K29" s="93">
        <v>244</v>
      </c>
      <c r="L29" s="73">
        <v>283</v>
      </c>
      <c r="M29" s="22">
        <f t="shared" si="7"/>
        <v>5</v>
      </c>
      <c r="N29" s="34">
        <f t="shared" si="7"/>
        <v>6</v>
      </c>
      <c r="O29" s="69">
        <f t="shared" si="6"/>
        <v>2.1201413427561839E-2</v>
      </c>
      <c r="P29" s="35">
        <f t="shared" si="3"/>
        <v>0.22991249005568815</v>
      </c>
      <c r="Q29" s="10"/>
      <c r="R29">
        <v>1</v>
      </c>
      <c r="S29" s="94">
        <f t="shared" si="5"/>
        <v>1</v>
      </c>
      <c r="T29" s="49">
        <f t="shared" si="4"/>
        <v>289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>
        <v>1</v>
      </c>
      <c r="F32" s="73">
        <v>1</v>
      </c>
      <c r="G32" s="22">
        <v>1</v>
      </c>
      <c r="H32" s="73">
        <v>1</v>
      </c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1</v>
      </c>
      <c r="N32" s="34">
        <f t="shared" si="7"/>
        <v>1</v>
      </c>
      <c r="O32" s="69">
        <f t="shared" si="6"/>
        <v>0</v>
      </c>
      <c r="P32" s="35">
        <f t="shared" si="3"/>
        <v>7.955449482895784E-4</v>
      </c>
      <c r="Q32" s="10"/>
      <c r="R32">
        <v>0</v>
      </c>
      <c r="S32" s="100">
        <f t="shared" si="5"/>
        <v>2</v>
      </c>
      <c r="T32" s="49">
        <f t="shared" si="4"/>
        <v>1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7.955449482895784E-4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19</v>
      </c>
      <c r="F35" s="73">
        <v>19</v>
      </c>
      <c r="G35" s="93">
        <v>19</v>
      </c>
      <c r="H35" s="73">
        <v>19</v>
      </c>
      <c r="I35" s="22">
        <f t="shared" si="0"/>
        <v>0</v>
      </c>
      <c r="J35" s="33">
        <f t="shared" si="0"/>
        <v>0</v>
      </c>
      <c r="K35" s="93">
        <v>19</v>
      </c>
      <c r="L35" s="73">
        <v>19</v>
      </c>
      <c r="M35" s="22">
        <f t="shared" ref="M35:N54" si="8">E35-K35</f>
        <v>0</v>
      </c>
      <c r="N35" s="34">
        <f t="shared" si="8"/>
        <v>0</v>
      </c>
      <c r="O35" s="69">
        <f t="shared" si="6"/>
        <v>0</v>
      </c>
      <c r="P35" s="35">
        <f t="shared" si="3"/>
        <v>1.5115354017501989E-2</v>
      </c>
      <c r="Q35" s="10"/>
      <c r="R35">
        <v>1</v>
      </c>
      <c r="S35" s="94">
        <f t="shared" si="5"/>
        <v>1</v>
      </c>
      <c r="T35" s="49">
        <f t="shared" si="4"/>
        <v>19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4</v>
      </c>
      <c r="L36" s="73">
        <v>4</v>
      </c>
      <c r="M36" s="22">
        <f t="shared" si="8"/>
        <v>-1</v>
      </c>
      <c r="N36" s="34">
        <f t="shared" si="8"/>
        <v>-1</v>
      </c>
      <c r="O36" s="69">
        <f t="shared" si="6"/>
        <v>-0.25</v>
      </c>
      <c r="P36" s="35">
        <f t="shared" si="3"/>
        <v>2.3866348448687352E-3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12</v>
      </c>
      <c r="G37" s="93">
        <v>10</v>
      </c>
      <c r="H37" s="73">
        <v>11</v>
      </c>
      <c r="I37" s="22">
        <f t="shared" ref="I37:J54" si="9">E37-G37</f>
        <v>1</v>
      </c>
      <c r="J37" s="36">
        <f t="shared" si="9"/>
        <v>1</v>
      </c>
      <c r="K37" s="93">
        <v>15</v>
      </c>
      <c r="L37" s="73">
        <v>15</v>
      </c>
      <c r="M37" s="22">
        <f t="shared" si="8"/>
        <v>-4</v>
      </c>
      <c r="N37" s="34">
        <f t="shared" si="8"/>
        <v>-3</v>
      </c>
      <c r="O37" s="69">
        <f t="shared" si="6"/>
        <v>-0.2</v>
      </c>
      <c r="P37" s="35">
        <f t="shared" si="3"/>
        <v>9.5465393794749408E-3</v>
      </c>
      <c r="Q37" s="10"/>
      <c r="R37" s="98">
        <v>1</v>
      </c>
      <c r="S37" s="96">
        <f t="shared" si="5"/>
        <v>4</v>
      </c>
      <c r="T37" s="49">
        <f t="shared" si="4"/>
        <v>12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7.955449482895784E-4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110</v>
      </c>
      <c r="F41" s="72">
        <v>116</v>
      </c>
      <c r="G41" s="93">
        <v>96</v>
      </c>
      <c r="H41" s="72">
        <v>102</v>
      </c>
      <c r="I41" s="22">
        <f t="shared" si="9"/>
        <v>14</v>
      </c>
      <c r="J41" s="36">
        <f t="shared" si="9"/>
        <v>14</v>
      </c>
      <c r="K41" s="93">
        <v>67</v>
      </c>
      <c r="L41" s="72">
        <v>73</v>
      </c>
      <c r="M41" s="22">
        <f t="shared" si="8"/>
        <v>43</v>
      </c>
      <c r="N41" s="34">
        <f t="shared" si="8"/>
        <v>43</v>
      </c>
      <c r="O41" s="69">
        <f t="shared" si="6"/>
        <v>0.58904109589041098</v>
      </c>
      <c r="P41" s="35">
        <f t="shared" si="3"/>
        <v>9.2283214001591091E-2</v>
      </c>
      <c r="Q41" s="10"/>
      <c r="R41">
        <v>1</v>
      </c>
      <c r="S41" s="94">
        <f t="shared" si="5"/>
        <v>1</v>
      </c>
      <c r="T41" s="49">
        <f t="shared" si="4"/>
        <v>116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7.955449482895784E-4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7.955449482895784E-4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7.955449482895784E-4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6</v>
      </c>
      <c r="F53" s="72">
        <v>6</v>
      </c>
      <c r="G53" s="21">
        <v>6</v>
      </c>
      <c r="H53" s="72">
        <v>6</v>
      </c>
      <c r="I53" s="42">
        <f t="shared" si="9"/>
        <v>0</v>
      </c>
      <c r="J53" s="40">
        <f t="shared" si="9"/>
        <v>0</v>
      </c>
      <c r="K53" s="21">
        <v>4</v>
      </c>
      <c r="L53" s="72">
        <v>5</v>
      </c>
      <c r="M53" s="21">
        <f t="shared" si="8"/>
        <v>2</v>
      </c>
      <c r="N53" s="34">
        <f t="shared" si="8"/>
        <v>1</v>
      </c>
      <c r="O53" s="69">
        <f t="shared" si="6"/>
        <v>0.2</v>
      </c>
      <c r="P53" s="35">
        <f t="shared" si="3"/>
        <v>4.7732696897374704E-3</v>
      </c>
      <c r="Q53" s="10"/>
      <c r="R53">
        <v>0</v>
      </c>
      <c r="S53" s="13">
        <f t="shared" si="5"/>
        <v>0</v>
      </c>
      <c r="T53" s="49">
        <f t="shared" si="4"/>
        <v>6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1039</v>
      </c>
      <c r="F54" s="75">
        <f>SUM(F5:F53)</f>
        <v>1257</v>
      </c>
      <c r="G54" s="43">
        <f>SUM(G5:G53)</f>
        <v>1039</v>
      </c>
      <c r="H54" s="75">
        <f>SUM(H5:H53)</f>
        <v>1255</v>
      </c>
      <c r="I54" s="44">
        <f t="shared" si="9"/>
        <v>0</v>
      </c>
      <c r="J54" s="141">
        <f t="shared" si="9"/>
        <v>2</v>
      </c>
      <c r="K54" s="43">
        <f>SUM(K5:K53)</f>
        <v>981</v>
      </c>
      <c r="L54" s="75">
        <f>SUM(L5:L53)</f>
        <v>1211</v>
      </c>
      <c r="M54" s="44">
        <f t="shared" si="8"/>
        <v>58</v>
      </c>
      <c r="N54" s="45">
        <f t="shared" si="8"/>
        <v>46</v>
      </c>
      <c r="O54" s="71">
        <f t="shared" si="6"/>
        <v>3.7985136251032205E-2</v>
      </c>
      <c r="P54" s="46">
        <f t="shared" si="3"/>
        <v>1</v>
      </c>
      <c r="Q54" s="14"/>
      <c r="R54" s="15">
        <f>SUM(R5:R53)</f>
        <v>33</v>
      </c>
      <c r="T54" s="88">
        <f t="shared" si="4"/>
        <v>1257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AK61"/>
  <sheetViews>
    <sheetView zoomScaleNormal="100" zoomScaleSheetLayoutView="100" workbookViewId="0">
      <selection activeCell="E3" sqref="E3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93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43739</v>
      </c>
      <c r="F3" s="257"/>
      <c r="G3" s="256">
        <v>43709</v>
      </c>
      <c r="H3" s="257"/>
      <c r="I3" s="250" t="s">
        <v>3</v>
      </c>
      <c r="J3" s="251"/>
      <c r="K3" s="256">
        <v>43374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1.5936254980079682E-3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1003</v>
      </c>
      <c r="X5" s="83">
        <v>6</v>
      </c>
      <c r="Y5" s="83">
        <f>SUM(T7+T14+T15+T30+T32+T33+T36+T42+T44+T45+T47+T50+T51)</f>
        <v>11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219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1256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2</v>
      </c>
      <c r="L6" s="74">
        <v>2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1.5936254980079682E-3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0.79856687898089174</v>
      </c>
      <c r="X6" s="60">
        <f>X5/AH5</f>
        <v>0.18181818181818182</v>
      </c>
      <c r="Y6" s="60">
        <f>Y5/AI5</f>
        <v>8.7579617834394902E-3</v>
      </c>
      <c r="Z6" s="59">
        <f>Z5/AH5</f>
        <v>6.0606060606060608E-2</v>
      </c>
      <c r="AA6" s="59">
        <f>AA5/AI5</f>
        <v>1.5923566878980893E-3</v>
      </c>
      <c r="AB6" s="60">
        <f>AB5/AH5</f>
        <v>9.0909090909090912E-2</v>
      </c>
      <c r="AC6" s="60">
        <f>AC5/AI5</f>
        <v>1.0350318471337579E-2</v>
      </c>
      <c r="AD6" s="59">
        <f>AD5/AH5</f>
        <v>0.18181818181818182</v>
      </c>
      <c r="AE6" s="59">
        <f>AE5/AI5</f>
        <v>0.17436305732484075</v>
      </c>
      <c r="AF6" s="60">
        <f>AF5/AH5</f>
        <v>6.0606060606060608E-2</v>
      </c>
      <c r="AG6" s="60">
        <f>AG5/AI5</f>
        <v>1.5923566878980893E-3</v>
      </c>
      <c r="AH6" s="61">
        <f>V6+X6+Z6+AB6+AD6+AF6</f>
        <v>1</v>
      </c>
      <c r="AI6" s="62">
        <f>W6+Y6+AA6+AC6+AE6+AG6+0.001</f>
        <v>0.99622292993630579</v>
      </c>
      <c r="AJ6" s="63">
        <f>AJ5/AI5</f>
        <v>0.40525477707006369</v>
      </c>
      <c r="AK6" s="64">
        <f>AK5/AI5</f>
        <v>0.49203821656050956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3</v>
      </c>
      <c r="F7" s="73">
        <v>3</v>
      </c>
      <c r="G7" s="93">
        <v>3</v>
      </c>
      <c r="H7" s="73">
        <v>3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1</v>
      </c>
      <c r="N7" s="34">
        <f t="shared" si="1"/>
        <v>1</v>
      </c>
      <c r="O7" s="69">
        <f t="shared" si="2"/>
        <v>0.5</v>
      </c>
      <c r="P7" s="35">
        <f t="shared" si="3"/>
        <v>2.3904382470119521E-3</v>
      </c>
      <c r="Q7" s="10"/>
      <c r="R7">
        <v>0</v>
      </c>
      <c r="S7" s="110">
        <f>D7</f>
        <v>2</v>
      </c>
      <c r="T7" s="49">
        <f t="shared" si="4"/>
        <v>3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115</v>
      </c>
      <c r="F8" s="73">
        <v>208</v>
      </c>
      <c r="G8" s="93">
        <v>114</v>
      </c>
      <c r="H8" s="73">
        <v>208</v>
      </c>
      <c r="I8" s="22">
        <f t="shared" si="0"/>
        <v>1</v>
      </c>
      <c r="J8" s="33">
        <f t="shared" si="0"/>
        <v>0</v>
      </c>
      <c r="K8" s="93">
        <v>120</v>
      </c>
      <c r="L8" s="73">
        <v>225</v>
      </c>
      <c r="M8" s="22">
        <f t="shared" si="1"/>
        <v>-5</v>
      </c>
      <c r="N8" s="34">
        <f t="shared" si="1"/>
        <v>-17</v>
      </c>
      <c r="O8" s="69">
        <f t="shared" si="2"/>
        <v>-7.5555555555555556E-2</v>
      </c>
      <c r="P8" s="35">
        <f t="shared" si="3"/>
        <v>0.16573705179282869</v>
      </c>
      <c r="Q8" s="10"/>
      <c r="R8">
        <v>1</v>
      </c>
      <c r="S8" s="97" t="e">
        <f>E5:F538</f>
        <v>#VALUE!</v>
      </c>
      <c r="T8" s="49">
        <f t="shared" si="4"/>
        <v>208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7</v>
      </c>
      <c r="F9" s="73">
        <v>16</v>
      </c>
      <c r="G9" s="93">
        <v>7</v>
      </c>
      <c r="H9" s="73">
        <v>16</v>
      </c>
      <c r="I9" s="22">
        <f t="shared" si="0"/>
        <v>0</v>
      </c>
      <c r="J9" s="33">
        <f t="shared" si="0"/>
        <v>0</v>
      </c>
      <c r="K9" s="93">
        <v>7</v>
      </c>
      <c r="L9" s="73">
        <v>15</v>
      </c>
      <c r="M9" s="22">
        <f t="shared" si="1"/>
        <v>0</v>
      </c>
      <c r="N9" s="34">
        <f t="shared" si="1"/>
        <v>1</v>
      </c>
      <c r="O9" s="69">
        <f t="shared" si="2"/>
        <v>6.6666666666666666E-2</v>
      </c>
      <c r="P9" s="35">
        <f t="shared" si="3"/>
        <v>1.2749003984063745E-2</v>
      </c>
      <c r="Q9" s="10"/>
      <c r="R9">
        <v>1</v>
      </c>
      <c r="S9" s="94">
        <f t="shared" ref="S9:S53" si="5">D9</f>
        <v>1</v>
      </c>
      <c r="T9" s="49">
        <f t="shared" si="4"/>
        <v>16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2</v>
      </c>
      <c r="F10" s="73">
        <v>2</v>
      </c>
      <c r="G10" s="93">
        <v>2</v>
      </c>
      <c r="H10" s="73">
        <v>2</v>
      </c>
      <c r="I10" s="22">
        <f t="shared" si="0"/>
        <v>0</v>
      </c>
      <c r="J10" s="33">
        <f t="shared" si="0"/>
        <v>0</v>
      </c>
      <c r="K10" s="93">
        <v>4</v>
      </c>
      <c r="L10" s="73">
        <v>4</v>
      </c>
      <c r="M10" s="22">
        <f t="shared" si="1"/>
        <v>-2</v>
      </c>
      <c r="N10" s="34">
        <f t="shared" si="1"/>
        <v>-2</v>
      </c>
      <c r="O10" s="69">
        <f t="shared" si="2"/>
        <v>-0.5</v>
      </c>
      <c r="P10" s="35">
        <f t="shared" si="3"/>
        <v>1.5936254980079682E-3</v>
      </c>
      <c r="Q10" s="10"/>
      <c r="R10" s="98">
        <v>1</v>
      </c>
      <c r="S10" s="96">
        <f t="shared" si="5"/>
        <v>4</v>
      </c>
      <c r="T10" s="49">
        <f t="shared" si="4"/>
        <v>2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2</v>
      </c>
      <c r="L11" s="73">
        <v>2</v>
      </c>
      <c r="M11" s="22">
        <f t="shared" si="1"/>
        <v>-1</v>
      </c>
      <c r="N11" s="34">
        <f t="shared" si="1"/>
        <v>0</v>
      </c>
      <c r="O11" s="69">
        <f t="shared" si="2"/>
        <v>0</v>
      </c>
      <c r="P11" s="35">
        <f t="shared" si="3"/>
        <v>1.5936254980079682E-3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175</v>
      </c>
      <c r="F12" s="73">
        <v>219</v>
      </c>
      <c r="G12" s="93">
        <v>172</v>
      </c>
      <c r="H12" s="73">
        <v>216</v>
      </c>
      <c r="I12" s="22">
        <f t="shared" si="0"/>
        <v>3</v>
      </c>
      <c r="J12" s="33">
        <f t="shared" si="0"/>
        <v>3</v>
      </c>
      <c r="K12" s="93">
        <v>168</v>
      </c>
      <c r="L12" s="73">
        <v>217</v>
      </c>
      <c r="M12" s="22">
        <f t="shared" si="1"/>
        <v>7</v>
      </c>
      <c r="N12" s="34">
        <f t="shared" si="1"/>
        <v>2</v>
      </c>
      <c r="O12" s="69">
        <f t="shared" si="2"/>
        <v>9.2165898617511521E-3</v>
      </c>
      <c r="P12" s="35">
        <f t="shared" si="3"/>
        <v>0.1745019920318725</v>
      </c>
      <c r="Q12" s="10"/>
      <c r="R12">
        <v>1</v>
      </c>
      <c r="S12" s="94">
        <f t="shared" si="5"/>
        <v>1</v>
      </c>
      <c r="T12" s="49">
        <f t="shared" si="4"/>
        <v>219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131</v>
      </c>
      <c r="F13" s="73">
        <v>131</v>
      </c>
      <c r="G13" s="93">
        <v>131</v>
      </c>
      <c r="H13" s="73">
        <v>131</v>
      </c>
      <c r="I13" s="22">
        <f t="shared" si="0"/>
        <v>0</v>
      </c>
      <c r="J13" s="33">
        <f t="shared" si="0"/>
        <v>0</v>
      </c>
      <c r="K13" s="93">
        <v>131</v>
      </c>
      <c r="L13" s="73">
        <v>134</v>
      </c>
      <c r="M13" s="22">
        <f t="shared" si="1"/>
        <v>0</v>
      </c>
      <c r="N13" s="34">
        <f t="shared" si="1"/>
        <v>-3</v>
      </c>
      <c r="O13" s="69">
        <f>IF(ISERROR(N13/L13),0,N13/L13)</f>
        <v>-2.2388059701492536E-2</v>
      </c>
      <c r="P13" s="35">
        <f t="shared" si="3"/>
        <v>0.10438247011952191</v>
      </c>
      <c r="Q13" s="10"/>
      <c r="R13">
        <v>1</v>
      </c>
      <c r="S13" s="94">
        <f t="shared" si="5"/>
        <v>1</v>
      </c>
      <c r="T13" s="49">
        <f t="shared" si="4"/>
        <v>131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/>
      <c r="F14" s="73"/>
      <c r="G14" s="22"/>
      <c r="H14" s="73"/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0</v>
      </c>
      <c r="Q14" s="10"/>
      <c r="R14">
        <v>0</v>
      </c>
      <c r="S14" s="100">
        <f t="shared" si="5"/>
        <v>2</v>
      </c>
      <c r="T14" s="49">
        <f t="shared" si="4"/>
        <v>0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7.9681274900398409E-4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5</v>
      </c>
      <c r="F17" s="73">
        <v>5</v>
      </c>
      <c r="G17" s="93">
        <v>5</v>
      </c>
      <c r="H17" s="73">
        <v>5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0</v>
      </c>
      <c r="N17" s="34">
        <f t="shared" si="1"/>
        <v>0</v>
      </c>
      <c r="O17" s="69">
        <f t="shared" si="6"/>
        <v>0</v>
      </c>
      <c r="P17" s="35">
        <f t="shared" si="3"/>
        <v>3.9840637450199202E-3</v>
      </c>
      <c r="Q17" s="10"/>
      <c r="R17">
        <v>1</v>
      </c>
      <c r="S17" s="94">
        <f t="shared" si="5"/>
        <v>1</v>
      </c>
      <c r="T17" s="49">
        <f t="shared" si="4"/>
        <v>5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46</v>
      </c>
      <c r="F18" s="73">
        <v>46</v>
      </c>
      <c r="G18" s="93">
        <v>46</v>
      </c>
      <c r="H18" s="73">
        <v>46</v>
      </c>
      <c r="I18" s="22">
        <f t="shared" si="0"/>
        <v>0</v>
      </c>
      <c r="J18" s="33">
        <f t="shared" si="0"/>
        <v>0</v>
      </c>
      <c r="K18" s="93">
        <v>34</v>
      </c>
      <c r="L18" s="73">
        <v>34</v>
      </c>
      <c r="M18" s="22">
        <f t="shared" si="1"/>
        <v>12</v>
      </c>
      <c r="N18" s="34">
        <f t="shared" si="1"/>
        <v>12</v>
      </c>
      <c r="O18" s="69">
        <f t="shared" si="6"/>
        <v>0.35294117647058826</v>
      </c>
      <c r="P18" s="35">
        <f t="shared" si="3"/>
        <v>3.6653386454183264E-2</v>
      </c>
      <c r="Q18" s="10"/>
      <c r="R18">
        <v>1</v>
      </c>
      <c r="S18" s="94">
        <f t="shared" si="5"/>
        <v>1</v>
      </c>
      <c r="T18" s="49">
        <f t="shared" si="4"/>
        <v>46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7.9681274900398409E-4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127</v>
      </c>
      <c r="F21" s="73">
        <v>138</v>
      </c>
      <c r="G21" s="93">
        <v>127</v>
      </c>
      <c r="H21" s="73">
        <v>138</v>
      </c>
      <c r="I21" s="22">
        <f t="shared" si="0"/>
        <v>0</v>
      </c>
      <c r="J21" s="33">
        <f t="shared" si="0"/>
        <v>0</v>
      </c>
      <c r="K21" s="93">
        <v>115</v>
      </c>
      <c r="L21" s="73">
        <v>128</v>
      </c>
      <c r="M21" s="22">
        <f t="shared" ref="M21:N33" si="7">E21-K21</f>
        <v>12</v>
      </c>
      <c r="N21" s="34">
        <f t="shared" si="7"/>
        <v>10</v>
      </c>
      <c r="O21" s="69">
        <f t="shared" si="6"/>
        <v>7.8125E-2</v>
      </c>
      <c r="P21" s="35">
        <f t="shared" si="3"/>
        <v>0.1099601593625498</v>
      </c>
      <c r="Q21" s="10"/>
      <c r="R21">
        <v>1</v>
      </c>
      <c r="S21" s="94">
        <f t="shared" si="5"/>
        <v>1</v>
      </c>
      <c r="T21" s="49">
        <f t="shared" si="4"/>
        <v>138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7</v>
      </c>
      <c r="F22" s="73">
        <v>7</v>
      </c>
      <c r="G22" s="93">
        <v>7</v>
      </c>
      <c r="H22" s="73">
        <v>7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1</v>
      </c>
      <c r="N22" s="34">
        <f t="shared" si="7"/>
        <v>1</v>
      </c>
      <c r="O22" s="69">
        <f t="shared" si="6"/>
        <v>0.16666666666666666</v>
      </c>
      <c r="P22" s="35">
        <f t="shared" si="3"/>
        <v>5.5776892430278889E-3</v>
      </c>
      <c r="Q22" s="10"/>
      <c r="R22">
        <v>1</v>
      </c>
      <c r="S22" s="94">
        <f t="shared" si="5"/>
        <v>1</v>
      </c>
      <c r="T22" s="49">
        <f t="shared" si="4"/>
        <v>7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4</v>
      </c>
      <c r="F23" s="73">
        <v>7</v>
      </c>
      <c r="G23" s="93">
        <v>5</v>
      </c>
      <c r="H23" s="73">
        <v>9</v>
      </c>
      <c r="I23" s="37">
        <f t="shared" si="0"/>
        <v>-1</v>
      </c>
      <c r="J23" s="33">
        <f t="shared" si="0"/>
        <v>-2</v>
      </c>
      <c r="K23" s="93">
        <v>2</v>
      </c>
      <c r="L23" s="73">
        <v>5</v>
      </c>
      <c r="M23" s="37">
        <f t="shared" si="7"/>
        <v>2</v>
      </c>
      <c r="N23" s="38">
        <f t="shared" si="7"/>
        <v>2</v>
      </c>
      <c r="O23" s="70">
        <f t="shared" si="6"/>
        <v>0.4</v>
      </c>
      <c r="P23" s="39">
        <f t="shared" si="3"/>
        <v>5.5776892430278889E-3</v>
      </c>
      <c r="Q23" s="10"/>
      <c r="R23">
        <v>1</v>
      </c>
      <c r="S23" s="94">
        <f t="shared" si="5"/>
        <v>1</v>
      </c>
      <c r="T23" s="49">
        <f t="shared" si="4"/>
        <v>7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11</v>
      </c>
      <c r="F26" s="73">
        <v>16</v>
      </c>
      <c r="G26" s="93">
        <v>11</v>
      </c>
      <c r="H26" s="73">
        <v>16</v>
      </c>
      <c r="I26" s="22">
        <f t="shared" si="0"/>
        <v>0</v>
      </c>
      <c r="J26" s="33">
        <f t="shared" si="0"/>
        <v>0</v>
      </c>
      <c r="K26" s="93">
        <v>12</v>
      </c>
      <c r="L26" s="73">
        <v>16</v>
      </c>
      <c r="M26" s="22">
        <f t="shared" si="7"/>
        <v>-1</v>
      </c>
      <c r="N26" s="34">
        <f t="shared" si="7"/>
        <v>0</v>
      </c>
      <c r="O26" s="69">
        <f t="shared" si="6"/>
        <v>0</v>
      </c>
      <c r="P26" s="35">
        <f t="shared" si="3"/>
        <v>1.2749003984063745E-2</v>
      </c>
      <c r="Q26" s="10"/>
      <c r="R26">
        <v>1</v>
      </c>
      <c r="S26" s="94">
        <f t="shared" si="5"/>
        <v>1</v>
      </c>
      <c r="T26" s="49">
        <f t="shared" si="4"/>
        <v>16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3.9840637450199202E-3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3</v>
      </c>
      <c r="F28" s="73">
        <v>3</v>
      </c>
      <c r="G28" s="93">
        <v>3</v>
      </c>
      <c r="H28" s="73">
        <v>3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1</v>
      </c>
      <c r="N28" s="34">
        <f t="shared" si="7"/>
        <v>1</v>
      </c>
      <c r="O28" s="69">
        <f t="shared" si="6"/>
        <v>0.5</v>
      </c>
      <c r="P28" s="35">
        <f t="shared" si="3"/>
        <v>2.3904382470119521E-3</v>
      </c>
      <c r="Q28" s="10"/>
      <c r="R28">
        <v>1</v>
      </c>
      <c r="S28" s="97">
        <f t="shared" si="5"/>
        <v>5</v>
      </c>
      <c r="T28" s="49">
        <f t="shared" si="4"/>
        <v>3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256</v>
      </c>
      <c r="F29" s="73">
        <v>294</v>
      </c>
      <c r="G29" s="93">
        <v>249</v>
      </c>
      <c r="H29" s="73">
        <v>287</v>
      </c>
      <c r="I29" s="22">
        <f t="shared" si="0"/>
        <v>7</v>
      </c>
      <c r="J29" s="33">
        <f t="shared" si="0"/>
        <v>7</v>
      </c>
      <c r="K29" s="93">
        <v>239</v>
      </c>
      <c r="L29" s="73">
        <v>278</v>
      </c>
      <c r="M29" s="22">
        <f t="shared" si="7"/>
        <v>17</v>
      </c>
      <c r="N29" s="34">
        <f t="shared" si="7"/>
        <v>16</v>
      </c>
      <c r="O29" s="69">
        <f t="shared" si="6"/>
        <v>5.7553956834532377E-2</v>
      </c>
      <c r="P29" s="35">
        <f t="shared" si="3"/>
        <v>0.23426294820717131</v>
      </c>
      <c r="Q29" s="10"/>
      <c r="R29">
        <v>1</v>
      </c>
      <c r="S29" s="94">
        <f t="shared" si="5"/>
        <v>1</v>
      </c>
      <c r="T29" s="49">
        <f t="shared" si="4"/>
        <v>294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>
        <v>1</v>
      </c>
      <c r="F32" s="73">
        <v>1</v>
      </c>
      <c r="G32" s="22">
        <v>1</v>
      </c>
      <c r="H32" s="73">
        <v>1</v>
      </c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1</v>
      </c>
      <c r="N32" s="34">
        <f t="shared" si="7"/>
        <v>1</v>
      </c>
      <c r="O32" s="69">
        <f t="shared" si="6"/>
        <v>0</v>
      </c>
      <c r="P32" s="35">
        <f t="shared" si="3"/>
        <v>7.9681274900398409E-4</v>
      </c>
      <c r="Q32" s="10"/>
      <c r="R32">
        <v>0</v>
      </c>
      <c r="S32" s="100">
        <f t="shared" si="5"/>
        <v>2</v>
      </c>
      <c r="T32" s="49">
        <f t="shared" si="4"/>
        <v>1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7.9681274900398409E-4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19</v>
      </c>
      <c r="F35" s="73">
        <v>19</v>
      </c>
      <c r="G35" s="93">
        <v>39</v>
      </c>
      <c r="H35" s="73">
        <v>39</v>
      </c>
      <c r="I35" s="22">
        <f t="shared" si="0"/>
        <v>-20</v>
      </c>
      <c r="J35" s="33">
        <f t="shared" si="0"/>
        <v>-20</v>
      </c>
      <c r="K35" s="93">
        <v>19</v>
      </c>
      <c r="L35" s="73">
        <v>19</v>
      </c>
      <c r="M35" s="22">
        <f t="shared" ref="M35:N54" si="8">E35-K35</f>
        <v>0</v>
      </c>
      <c r="N35" s="34">
        <f t="shared" si="8"/>
        <v>0</v>
      </c>
      <c r="O35" s="69">
        <f t="shared" si="6"/>
        <v>0</v>
      </c>
      <c r="P35" s="35">
        <f t="shared" si="3"/>
        <v>1.5139442231075698E-2</v>
      </c>
      <c r="Q35" s="10"/>
      <c r="R35">
        <v>1</v>
      </c>
      <c r="S35" s="94">
        <f t="shared" si="5"/>
        <v>1</v>
      </c>
      <c r="T35" s="49">
        <f t="shared" si="4"/>
        <v>19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5</v>
      </c>
      <c r="L36" s="73">
        <v>5</v>
      </c>
      <c r="M36" s="22">
        <f t="shared" si="8"/>
        <v>-2</v>
      </c>
      <c r="N36" s="34">
        <f t="shared" si="8"/>
        <v>-2</v>
      </c>
      <c r="O36" s="69">
        <f t="shared" si="6"/>
        <v>-0.4</v>
      </c>
      <c r="P36" s="35">
        <f t="shared" si="3"/>
        <v>2.3904382470119521E-3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10</v>
      </c>
      <c r="F37" s="73">
        <v>11</v>
      </c>
      <c r="G37" s="93">
        <v>10</v>
      </c>
      <c r="H37" s="73">
        <v>11</v>
      </c>
      <c r="I37" s="22">
        <f t="shared" ref="I37:J54" si="9">E37-G37</f>
        <v>0</v>
      </c>
      <c r="J37" s="36">
        <f t="shared" si="9"/>
        <v>0</v>
      </c>
      <c r="K37" s="93">
        <v>15</v>
      </c>
      <c r="L37" s="73">
        <v>15</v>
      </c>
      <c r="M37" s="22">
        <f t="shared" si="8"/>
        <v>-5</v>
      </c>
      <c r="N37" s="34">
        <f t="shared" si="8"/>
        <v>-4</v>
      </c>
      <c r="O37" s="69">
        <f t="shared" si="6"/>
        <v>-0.26666666666666666</v>
      </c>
      <c r="P37" s="35">
        <f t="shared" si="3"/>
        <v>8.7649402390438252E-3</v>
      </c>
      <c r="Q37" s="10"/>
      <c r="R37" s="98">
        <v>1</v>
      </c>
      <c r="S37" s="96">
        <f t="shared" si="5"/>
        <v>4</v>
      </c>
      <c r="T37" s="49">
        <f t="shared" si="4"/>
        <v>11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7.9681274900398409E-4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96</v>
      </c>
      <c r="F41" s="72">
        <v>102</v>
      </c>
      <c r="G41" s="93">
        <v>89</v>
      </c>
      <c r="H41" s="72">
        <v>95</v>
      </c>
      <c r="I41" s="22">
        <f t="shared" si="9"/>
        <v>7</v>
      </c>
      <c r="J41" s="36">
        <f t="shared" si="9"/>
        <v>7</v>
      </c>
      <c r="K41" s="93">
        <v>62</v>
      </c>
      <c r="L41" s="72">
        <v>68</v>
      </c>
      <c r="M41" s="22">
        <f t="shared" si="8"/>
        <v>34</v>
      </c>
      <c r="N41" s="34">
        <f t="shared" si="8"/>
        <v>34</v>
      </c>
      <c r="O41" s="69">
        <f t="shared" si="6"/>
        <v>0.5</v>
      </c>
      <c r="P41" s="35">
        <f t="shared" si="3"/>
        <v>8.1274900398406374E-2</v>
      </c>
      <c r="Q41" s="10"/>
      <c r="R41">
        <v>1</v>
      </c>
      <c r="S41" s="94">
        <f t="shared" si="5"/>
        <v>1</v>
      </c>
      <c r="T41" s="49">
        <f t="shared" si="4"/>
        <v>102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7.9681274900398409E-4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7.9681274900398409E-4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7.9681274900398409E-4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6</v>
      </c>
      <c r="F53" s="72">
        <v>6</v>
      </c>
      <c r="G53" s="21">
        <v>6</v>
      </c>
      <c r="H53" s="72">
        <v>6</v>
      </c>
      <c r="I53" s="42">
        <f t="shared" si="9"/>
        <v>0</v>
      </c>
      <c r="J53" s="40">
        <f t="shared" si="9"/>
        <v>0</v>
      </c>
      <c r="K53" s="21">
        <v>3</v>
      </c>
      <c r="L53" s="72">
        <v>3</v>
      </c>
      <c r="M53" s="21">
        <f t="shared" si="8"/>
        <v>3</v>
      </c>
      <c r="N53" s="34">
        <f t="shared" si="8"/>
        <v>3</v>
      </c>
      <c r="O53" s="69">
        <f t="shared" si="6"/>
        <v>1</v>
      </c>
      <c r="P53" s="35">
        <f t="shared" si="3"/>
        <v>4.7808764940239041E-3</v>
      </c>
      <c r="Q53" s="10"/>
      <c r="R53">
        <v>0</v>
      </c>
      <c r="S53" s="13">
        <f t="shared" si="5"/>
        <v>0</v>
      </c>
      <c r="T53" s="49">
        <f t="shared" si="4"/>
        <v>6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1039</v>
      </c>
      <c r="F54" s="75">
        <f>SUM(F5:F53)</f>
        <v>1255</v>
      </c>
      <c r="G54" s="43">
        <f>SUM(G5:G53)</f>
        <v>1042</v>
      </c>
      <c r="H54" s="75">
        <f>SUM(H5:H53)</f>
        <v>1260</v>
      </c>
      <c r="I54" s="44">
        <f t="shared" si="9"/>
        <v>-3</v>
      </c>
      <c r="J54" s="141">
        <f t="shared" si="9"/>
        <v>-5</v>
      </c>
      <c r="K54" s="43">
        <f>SUM(K5:K53)</f>
        <v>964</v>
      </c>
      <c r="L54" s="75">
        <f>SUM(L5:L53)</f>
        <v>1199</v>
      </c>
      <c r="M54" s="44">
        <f t="shared" si="8"/>
        <v>75</v>
      </c>
      <c r="N54" s="45">
        <f t="shared" si="8"/>
        <v>56</v>
      </c>
      <c r="O54" s="71">
        <f t="shared" si="6"/>
        <v>4.6705587989991658E-2</v>
      </c>
      <c r="P54" s="46">
        <f t="shared" si="3"/>
        <v>1</v>
      </c>
      <c r="Q54" s="14"/>
      <c r="R54" s="15">
        <f>SUM(R5:R53)</f>
        <v>33</v>
      </c>
      <c r="T54" s="88">
        <f t="shared" si="4"/>
        <v>1255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AK61"/>
  <sheetViews>
    <sheetView topLeftCell="C34" zoomScaleNormal="100" zoomScaleSheetLayoutView="100" workbookViewId="0">
      <selection activeCell="E3" sqref="E3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92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43709</v>
      </c>
      <c r="F3" s="257"/>
      <c r="G3" s="256">
        <v>43678</v>
      </c>
      <c r="H3" s="257"/>
      <c r="I3" s="250" t="s">
        <v>3</v>
      </c>
      <c r="J3" s="251"/>
      <c r="K3" s="256">
        <v>43344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1.5873015873015873E-3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1008</v>
      </c>
      <c r="X5" s="83">
        <v>6</v>
      </c>
      <c r="Y5" s="83">
        <f>SUM(T7+T14+T15+T30+T32+T33+T36+T42+T44+T45+T47+T50+T51)</f>
        <v>11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219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1261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1</v>
      </c>
      <c r="L6" s="74">
        <v>2</v>
      </c>
      <c r="M6" s="21">
        <f t="shared" si="1"/>
        <v>1</v>
      </c>
      <c r="N6" s="31">
        <f t="shared" si="1"/>
        <v>0</v>
      </c>
      <c r="O6" s="68">
        <f t="shared" si="2"/>
        <v>0</v>
      </c>
      <c r="P6" s="32">
        <f t="shared" si="3"/>
        <v>1.5873015873015873E-3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0.79936558287073756</v>
      </c>
      <c r="X6" s="60">
        <f>X5/AH5</f>
        <v>0.18181818181818182</v>
      </c>
      <c r="Y6" s="60">
        <f>Y5/AI5</f>
        <v>8.7232355273592389E-3</v>
      </c>
      <c r="Z6" s="59">
        <f>Z5/AH5</f>
        <v>6.0606060606060608E-2</v>
      </c>
      <c r="AA6" s="59">
        <f>AA5/AI5</f>
        <v>1.5860428231562252E-3</v>
      </c>
      <c r="AB6" s="60">
        <f>AB5/AH5</f>
        <v>9.0909090909090912E-2</v>
      </c>
      <c r="AC6" s="60">
        <f>AC5/AI5</f>
        <v>1.0309278350515464E-2</v>
      </c>
      <c r="AD6" s="59">
        <f>AD5/AH5</f>
        <v>0.18181818181818182</v>
      </c>
      <c r="AE6" s="59">
        <f>AE5/AI5</f>
        <v>0.17367168913560665</v>
      </c>
      <c r="AF6" s="60">
        <f>AF5/AH5</f>
        <v>6.0606060606060608E-2</v>
      </c>
      <c r="AG6" s="60">
        <f>AG5/AI5</f>
        <v>1.5860428231562252E-3</v>
      </c>
      <c r="AH6" s="61">
        <f>V6+X6+Z6+AB6+AD6+AF6</f>
        <v>1</v>
      </c>
      <c r="AI6" s="62">
        <f>W6+Y6+AA6+AC6+AE6+AG6+0.001</f>
        <v>0.99624187153053134</v>
      </c>
      <c r="AJ6" s="63">
        <f>AJ5/AI5</f>
        <v>0.40364789849325933</v>
      </c>
      <c r="AK6" s="64">
        <f>AK5/AI5</f>
        <v>0.49008723235527357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3</v>
      </c>
      <c r="F7" s="73">
        <v>3</v>
      </c>
      <c r="G7" s="93">
        <v>2</v>
      </c>
      <c r="H7" s="73">
        <v>2</v>
      </c>
      <c r="I7" s="22">
        <f t="shared" si="0"/>
        <v>1</v>
      </c>
      <c r="J7" s="33">
        <f t="shared" si="0"/>
        <v>1</v>
      </c>
      <c r="K7" s="93">
        <v>2</v>
      </c>
      <c r="L7" s="73">
        <v>2</v>
      </c>
      <c r="M7" s="22">
        <f t="shared" si="1"/>
        <v>1</v>
      </c>
      <c r="N7" s="34">
        <f t="shared" si="1"/>
        <v>1</v>
      </c>
      <c r="O7" s="69">
        <f t="shared" si="2"/>
        <v>0.5</v>
      </c>
      <c r="P7" s="35">
        <f t="shared" si="3"/>
        <v>2.3809523809523812E-3</v>
      </c>
      <c r="Q7" s="10"/>
      <c r="R7">
        <v>0</v>
      </c>
      <c r="S7" s="110">
        <f>D7</f>
        <v>2</v>
      </c>
      <c r="T7" s="49">
        <f t="shared" si="4"/>
        <v>3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114</v>
      </c>
      <c r="F8" s="73">
        <v>208</v>
      </c>
      <c r="G8" s="93">
        <v>113</v>
      </c>
      <c r="H8" s="73">
        <v>209</v>
      </c>
      <c r="I8" s="22">
        <f t="shared" si="0"/>
        <v>1</v>
      </c>
      <c r="J8" s="33">
        <f t="shared" si="0"/>
        <v>-1</v>
      </c>
      <c r="K8" s="93">
        <v>123</v>
      </c>
      <c r="L8" s="73">
        <v>231</v>
      </c>
      <c r="M8" s="22">
        <f t="shared" si="1"/>
        <v>-9</v>
      </c>
      <c r="N8" s="34">
        <f t="shared" si="1"/>
        <v>-23</v>
      </c>
      <c r="O8" s="69">
        <f t="shared" si="2"/>
        <v>-9.9567099567099568E-2</v>
      </c>
      <c r="P8" s="35">
        <f t="shared" si="3"/>
        <v>0.16507936507936508</v>
      </c>
      <c r="Q8" s="10"/>
      <c r="R8">
        <v>1</v>
      </c>
      <c r="S8" s="97" t="e">
        <f>E5:F538</f>
        <v>#VALUE!</v>
      </c>
      <c r="T8" s="49">
        <f t="shared" si="4"/>
        <v>208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7</v>
      </c>
      <c r="F9" s="73">
        <v>16</v>
      </c>
      <c r="G9" s="93">
        <v>7</v>
      </c>
      <c r="H9" s="73">
        <v>16</v>
      </c>
      <c r="I9" s="22">
        <f t="shared" si="0"/>
        <v>0</v>
      </c>
      <c r="J9" s="33">
        <f t="shared" si="0"/>
        <v>0</v>
      </c>
      <c r="K9" s="93">
        <v>7</v>
      </c>
      <c r="L9" s="73">
        <v>15</v>
      </c>
      <c r="M9" s="22">
        <f t="shared" si="1"/>
        <v>0</v>
      </c>
      <c r="N9" s="34">
        <f t="shared" si="1"/>
        <v>1</v>
      </c>
      <c r="O9" s="69">
        <f t="shared" si="2"/>
        <v>6.6666666666666666E-2</v>
      </c>
      <c r="P9" s="35">
        <f t="shared" si="3"/>
        <v>1.2698412698412698E-2</v>
      </c>
      <c r="Q9" s="10"/>
      <c r="R9">
        <v>1</v>
      </c>
      <c r="S9" s="94">
        <f t="shared" ref="S9:S53" si="5">D9</f>
        <v>1</v>
      </c>
      <c r="T9" s="49">
        <f t="shared" si="4"/>
        <v>16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2</v>
      </c>
      <c r="F10" s="73">
        <v>2</v>
      </c>
      <c r="G10" s="93">
        <v>2</v>
      </c>
      <c r="H10" s="73">
        <v>2</v>
      </c>
      <c r="I10" s="22">
        <f t="shared" si="0"/>
        <v>0</v>
      </c>
      <c r="J10" s="33">
        <f t="shared" si="0"/>
        <v>0</v>
      </c>
      <c r="K10" s="93">
        <v>4</v>
      </c>
      <c r="L10" s="73">
        <v>4</v>
      </c>
      <c r="M10" s="22">
        <f t="shared" si="1"/>
        <v>-2</v>
      </c>
      <c r="N10" s="34">
        <f t="shared" si="1"/>
        <v>-2</v>
      </c>
      <c r="O10" s="69">
        <f t="shared" si="2"/>
        <v>-0.5</v>
      </c>
      <c r="P10" s="35">
        <f t="shared" si="3"/>
        <v>1.5873015873015873E-3</v>
      </c>
      <c r="Q10" s="10"/>
      <c r="R10" s="98">
        <v>1</v>
      </c>
      <c r="S10" s="96">
        <f t="shared" si="5"/>
        <v>4</v>
      </c>
      <c r="T10" s="49">
        <f t="shared" si="4"/>
        <v>2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4</v>
      </c>
      <c r="L11" s="73">
        <v>4</v>
      </c>
      <c r="M11" s="22">
        <f t="shared" si="1"/>
        <v>-3</v>
      </c>
      <c r="N11" s="34">
        <f t="shared" si="1"/>
        <v>-2</v>
      </c>
      <c r="O11" s="69">
        <f t="shared" si="2"/>
        <v>-0.5</v>
      </c>
      <c r="P11" s="35">
        <f t="shared" si="3"/>
        <v>1.5873015873015873E-3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172</v>
      </c>
      <c r="F12" s="73">
        <v>216</v>
      </c>
      <c r="G12" s="93">
        <v>174</v>
      </c>
      <c r="H12" s="73">
        <v>219</v>
      </c>
      <c r="I12" s="22">
        <f t="shared" si="0"/>
        <v>-2</v>
      </c>
      <c r="J12" s="33">
        <f t="shared" si="0"/>
        <v>-3</v>
      </c>
      <c r="K12" s="93">
        <v>171</v>
      </c>
      <c r="L12" s="73">
        <v>226</v>
      </c>
      <c r="M12" s="22">
        <f t="shared" si="1"/>
        <v>1</v>
      </c>
      <c r="N12" s="34">
        <f t="shared" si="1"/>
        <v>-10</v>
      </c>
      <c r="O12" s="69">
        <f t="shared" si="2"/>
        <v>-4.4247787610619468E-2</v>
      </c>
      <c r="P12" s="35">
        <f t="shared" si="3"/>
        <v>0.17142857142857143</v>
      </c>
      <c r="Q12" s="10"/>
      <c r="R12">
        <v>1</v>
      </c>
      <c r="S12" s="94">
        <f t="shared" si="5"/>
        <v>1</v>
      </c>
      <c r="T12" s="49">
        <f t="shared" si="4"/>
        <v>216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131</v>
      </c>
      <c r="F13" s="73">
        <v>131</v>
      </c>
      <c r="G13" s="93">
        <v>132</v>
      </c>
      <c r="H13" s="73">
        <v>132</v>
      </c>
      <c r="I13" s="22">
        <f t="shared" si="0"/>
        <v>-1</v>
      </c>
      <c r="J13" s="33">
        <f t="shared" si="0"/>
        <v>-1</v>
      </c>
      <c r="K13" s="93">
        <v>131</v>
      </c>
      <c r="L13" s="73">
        <v>134</v>
      </c>
      <c r="M13" s="22">
        <f t="shared" si="1"/>
        <v>0</v>
      </c>
      <c r="N13" s="34">
        <f t="shared" si="1"/>
        <v>-3</v>
      </c>
      <c r="O13" s="69">
        <f>IF(ISERROR(N13/L13),0,N13/L13)</f>
        <v>-2.2388059701492536E-2</v>
      </c>
      <c r="P13" s="35">
        <f t="shared" si="3"/>
        <v>0.10396825396825397</v>
      </c>
      <c r="Q13" s="10"/>
      <c r="R13">
        <v>1</v>
      </c>
      <c r="S13" s="94">
        <f t="shared" si="5"/>
        <v>1</v>
      </c>
      <c r="T13" s="49">
        <f t="shared" si="4"/>
        <v>131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/>
      <c r="F14" s="73"/>
      <c r="G14" s="22"/>
      <c r="H14" s="73"/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0</v>
      </c>
      <c r="Q14" s="10"/>
      <c r="R14">
        <v>0</v>
      </c>
      <c r="S14" s="100">
        <f t="shared" si="5"/>
        <v>2</v>
      </c>
      <c r="T14" s="49">
        <f t="shared" si="4"/>
        <v>0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7.9365079365079365E-4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5</v>
      </c>
      <c r="F17" s="73">
        <v>5</v>
      </c>
      <c r="G17" s="93">
        <v>5</v>
      </c>
      <c r="H17" s="73">
        <v>5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0</v>
      </c>
      <c r="N17" s="34">
        <f t="shared" si="1"/>
        <v>0</v>
      </c>
      <c r="O17" s="69">
        <f t="shared" si="6"/>
        <v>0</v>
      </c>
      <c r="P17" s="35">
        <f t="shared" si="3"/>
        <v>3.968253968253968E-3</v>
      </c>
      <c r="Q17" s="10"/>
      <c r="R17">
        <v>1</v>
      </c>
      <c r="S17" s="94">
        <f t="shared" si="5"/>
        <v>1</v>
      </c>
      <c r="T17" s="49">
        <f t="shared" si="4"/>
        <v>5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46</v>
      </c>
      <c r="F18" s="73">
        <v>46</v>
      </c>
      <c r="G18" s="93">
        <v>40</v>
      </c>
      <c r="H18" s="73">
        <v>40</v>
      </c>
      <c r="I18" s="22">
        <f t="shared" si="0"/>
        <v>6</v>
      </c>
      <c r="J18" s="33">
        <f t="shared" si="0"/>
        <v>6</v>
      </c>
      <c r="K18" s="93">
        <v>34</v>
      </c>
      <c r="L18" s="73">
        <v>34</v>
      </c>
      <c r="M18" s="22">
        <f t="shared" si="1"/>
        <v>12</v>
      </c>
      <c r="N18" s="34">
        <f t="shared" si="1"/>
        <v>12</v>
      </c>
      <c r="O18" s="69">
        <f t="shared" si="6"/>
        <v>0.35294117647058826</v>
      </c>
      <c r="P18" s="35">
        <f t="shared" si="3"/>
        <v>3.650793650793651E-2</v>
      </c>
      <c r="Q18" s="10"/>
      <c r="R18">
        <v>1</v>
      </c>
      <c r="S18" s="94">
        <f t="shared" si="5"/>
        <v>1</v>
      </c>
      <c r="T18" s="49">
        <f t="shared" si="4"/>
        <v>46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7.9365079365079365E-4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127</v>
      </c>
      <c r="F21" s="73">
        <v>138</v>
      </c>
      <c r="G21" s="93">
        <v>127</v>
      </c>
      <c r="H21" s="73">
        <v>138</v>
      </c>
      <c r="I21" s="22">
        <f t="shared" si="0"/>
        <v>0</v>
      </c>
      <c r="J21" s="33">
        <f t="shared" si="0"/>
        <v>0</v>
      </c>
      <c r="K21" s="93">
        <v>116</v>
      </c>
      <c r="L21" s="73">
        <v>128</v>
      </c>
      <c r="M21" s="22">
        <f t="shared" ref="M21:N33" si="7">E21-K21</f>
        <v>11</v>
      </c>
      <c r="N21" s="34">
        <f t="shared" si="7"/>
        <v>10</v>
      </c>
      <c r="O21" s="69">
        <f t="shared" si="6"/>
        <v>7.8125E-2</v>
      </c>
      <c r="P21" s="35">
        <f t="shared" si="3"/>
        <v>0.10952380952380952</v>
      </c>
      <c r="Q21" s="10"/>
      <c r="R21">
        <v>1</v>
      </c>
      <c r="S21" s="94">
        <f t="shared" si="5"/>
        <v>1</v>
      </c>
      <c r="T21" s="49">
        <f t="shared" si="4"/>
        <v>138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7</v>
      </c>
      <c r="F22" s="73">
        <v>7</v>
      </c>
      <c r="G22" s="93">
        <v>6</v>
      </c>
      <c r="H22" s="73">
        <v>6</v>
      </c>
      <c r="I22" s="22">
        <f t="shared" si="0"/>
        <v>1</v>
      </c>
      <c r="J22" s="33">
        <f t="shared" si="0"/>
        <v>1</v>
      </c>
      <c r="K22" s="93">
        <v>6</v>
      </c>
      <c r="L22" s="73">
        <v>6</v>
      </c>
      <c r="M22" s="22">
        <f t="shared" si="7"/>
        <v>1</v>
      </c>
      <c r="N22" s="34">
        <f t="shared" si="7"/>
        <v>1</v>
      </c>
      <c r="O22" s="69">
        <f t="shared" si="6"/>
        <v>0.16666666666666666</v>
      </c>
      <c r="P22" s="35">
        <f t="shared" si="3"/>
        <v>5.5555555555555558E-3</v>
      </c>
      <c r="Q22" s="10"/>
      <c r="R22">
        <v>1</v>
      </c>
      <c r="S22" s="94">
        <f t="shared" si="5"/>
        <v>1</v>
      </c>
      <c r="T22" s="49">
        <f t="shared" si="4"/>
        <v>7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5</v>
      </c>
      <c r="F23" s="73">
        <v>9</v>
      </c>
      <c r="G23" s="93">
        <v>5</v>
      </c>
      <c r="H23" s="73">
        <v>9</v>
      </c>
      <c r="I23" s="37">
        <f t="shared" si="0"/>
        <v>0</v>
      </c>
      <c r="J23" s="33">
        <f t="shared" si="0"/>
        <v>0</v>
      </c>
      <c r="K23" s="93">
        <v>2</v>
      </c>
      <c r="L23" s="73">
        <v>5</v>
      </c>
      <c r="M23" s="37">
        <f t="shared" si="7"/>
        <v>3</v>
      </c>
      <c r="N23" s="38">
        <f t="shared" si="7"/>
        <v>4</v>
      </c>
      <c r="O23" s="70">
        <f t="shared" si="6"/>
        <v>0.8</v>
      </c>
      <c r="P23" s="39">
        <f t="shared" si="3"/>
        <v>7.1428571428571426E-3</v>
      </c>
      <c r="Q23" s="10"/>
      <c r="R23">
        <v>1</v>
      </c>
      <c r="S23" s="94">
        <f t="shared" si="5"/>
        <v>1</v>
      </c>
      <c r="T23" s="49">
        <f t="shared" si="4"/>
        <v>9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11</v>
      </c>
      <c r="F26" s="73">
        <v>16</v>
      </c>
      <c r="G26" s="93">
        <v>11</v>
      </c>
      <c r="H26" s="73">
        <v>16</v>
      </c>
      <c r="I26" s="22">
        <f t="shared" si="0"/>
        <v>0</v>
      </c>
      <c r="J26" s="33">
        <f t="shared" si="0"/>
        <v>0</v>
      </c>
      <c r="K26" s="93">
        <v>12</v>
      </c>
      <c r="L26" s="73">
        <v>16</v>
      </c>
      <c r="M26" s="22">
        <f t="shared" si="7"/>
        <v>-1</v>
      </c>
      <c r="N26" s="34">
        <f t="shared" si="7"/>
        <v>0</v>
      </c>
      <c r="O26" s="69">
        <f t="shared" si="6"/>
        <v>0</v>
      </c>
      <c r="P26" s="35">
        <f t="shared" si="3"/>
        <v>1.2698412698412698E-2</v>
      </c>
      <c r="Q26" s="10"/>
      <c r="R26">
        <v>1</v>
      </c>
      <c r="S26" s="94">
        <f t="shared" si="5"/>
        <v>1</v>
      </c>
      <c r="T26" s="49">
        <f t="shared" si="4"/>
        <v>16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3.968253968253968E-3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3</v>
      </c>
      <c r="F28" s="73">
        <v>3</v>
      </c>
      <c r="G28" s="93">
        <v>3</v>
      </c>
      <c r="H28" s="73">
        <v>3</v>
      </c>
      <c r="I28" s="22">
        <f t="shared" si="0"/>
        <v>0</v>
      </c>
      <c r="J28" s="33">
        <f t="shared" si="0"/>
        <v>0</v>
      </c>
      <c r="K28" s="93">
        <v>2</v>
      </c>
      <c r="L28" s="73">
        <v>2</v>
      </c>
      <c r="M28" s="22">
        <f t="shared" si="7"/>
        <v>1</v>
      </c>
      <c r="N28" s="34">
        <f t="shared" si="7"/>
        <v>1</v>
      </c>
      <c r="O28" s="69">
        <f t="shared" si="6"/>
        <v>0.5</v>
      </c>
      <c r="P28" s="35">
        <f t="shared" si="3"/>
        <v>2.3809523809523812E-3</v>
      </c>
      <c r="Q28" s="10"/>
      <c r="R28">
        <v>1</v>
      </c>
      <c r="S28" s="97">
        <f t="shared" si="5"/>
        <v>5</v>
      </c>
      <c r="T28" s="49">
        <f t="shared" si="4"/>
        <v>3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249</v>
      </c>
      <c r="F29" s="73">
        <v>287</v>
      </c>
      <c r="G29" s="93">
        <v>239</v>
      </c>
      <c r="H29" s="73">
        <v>278</v>
      </c>
      <c r="I29" s="22">
        <f t="shared" si="0"/>
        <v>10</v>
      </c>
      <c r="J29" s="33">
        <f t="shared" si="0"/>
        <v>9</v>
      </c>
      <c r="K29" s="93">
        <v>239</v>
      </c>
      <c r="L29" s="73">
        <v>278</v>
      </c>
      <c r="M29" s="22">
        <f t="shared" si="7"/>
        <v>10</v>
      </c>
      <c r="N29" s="34">
        <f t="shared" si="7"/>
        <v>9</v>
      </c>
      <c r="O29" s="69">
        <f t="shared" si="6"/>
        <v>3.237410071942446E-2</v>
      </c>
      <c r="P29" s="35">
        <f t="shared" si="3"/>
        <v>0.22777777777777777</v>
      </c>
      <c r="Q29" s="10"/>
      <c r="R29">
        <v>1</v>
      </c>
      <c r="S29" s="94">
        <f t="shared" si="5"/>
        <v>1</v>
      </c>
      <c r="T29" s="49">
        <f t="shared" si="4"/>
        <v>287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>
        <v>1</v>
      </c>
      <c r="F32" s="73">
        <v>1</v>
      </c>
      <c r="G32" s="22"/>
      <c r="H32" s="73"/>
      <c r="I32" s="22">
        <f t="shared" si="0"/>
        <v>1</v>
      </c>
      <c r="J32" s="33">
        <f t="shared" si="0"/>
        <v>1</v>
      </c>
      <c r="K32" s="22"/>
      <c r="L32" s="73"/>
      <c r="M32" s="22">
        <f t="shared" si="7"/>
        <v>1</v>
      </c>
      <c r="N32" s="34">
        <f t="shared" si="7"/>
        <v>1</v>
      </c>
      <c r="O32" s="69">
        <f t="shared" si="6"/>
        <v>0</v>
      </c>
      <c r="P32" s="35">
        <f t="shared" si="3"/>
        <v>7.9365079365079365E-4</v>
      </c>
      <c r="Q32" s="10"/>
      <c r="R32">
        <v>0</v>
      </c>
      <c r="S32" s="100">
        <f t="shared" si="5"/>
        <v>2</v>
      </c>
      <c r="T32" s="49">
        <f t="shared" si="4"/>
        <v>1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1</v>
      </c>
      <c r="L33" s="73">
        <v>1</v>
      </c>
      <c r="M33" s="22">
        <f t="shared" si="7"/>
        <v>0</v>
      </c>
      <c r="N33" s="34">
        <f t="shared" si="7"/>
        <v>0</v>
      </c>
      <c r="O33" s="69">
        <f t="shared" si="6"/>
        <v>0</v>
      </c>
      <c r="P33" s="35">
        <f t="shared" si="3"/>
        <v>7.9365079365079365E-4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39</v>
      </c>
      <c r="F35" s="73">
        <v>39</v>
      </c>
      <c r="G35" s="93">
        <v>46</v>
      </c>
      <c r="H35" s="73">
        <v>46</v>
      </c>
      <c r="I35" s="22">
        <f t="shared" si="0"/>
        <v>-7</v>
      </c>
      <c r="J35" s="33">
        <f t="shared" si="0"/>
        <v>-7</v>
      </c>
      <c r="K35" s="93">
        <v>20</v>
      </c>
      <c r="L35" s="73">
        <v>20</v>
      </c>
      <c r="M35" s="22">
        <f t="shared" ref="M35:N54" si="8">E35-K35</f>
        <v>19</v>
      </c>
      <c r="N35" s="34">
        <f t="shared" si="8"/>
        <v>19</v>
      </c>
      <c r="O35" s="69">
        <f t="shared" si="6"/>
        <v>0.95</v>
      </c>
      <c r="P35" s="35">
        <f t="shared" si="3"/>
        <v>3.0952380952380953E-2</v>
      </c>
      <c r="Q35" s="10"/>
      <c r="R35">
        <v>1</v>
      </c>
      <c r="S35" s="94">
        <f t="shared" si="5"/>
        <v>1</v>
      </c>
      <c r="T35" s="49">
        <f t="shared" si="4"/>
        <v>39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5</v>
      </c>
      <c r="L36" s="73">
        <v>5</v>
      </c>
      <c r="M36" s="22">
        <f t="shared" si="8"/>
        <v>-2</v>
      </c>
      <c r="N36" s="34">
        <f t="shared" si="8"/>
        <v>-2</v>
      </c>
      <c r="O36" s="69">
        <f t="shared" si="6"/>
        <v>-0.4</v>
      </c>
      <c r="P36" s="35">
        <f t="shared" si="3"/>
        <v>2.3809523809523812E-3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10</v>
      </c>
      <c r="F37" s="73">
        <v>11</v>
      </c>
      <c r="G37" s="93">
        <v>10</v>
      </c>
      <c r="H37" s="73">
        <v>11</v>
      </c>
      <c r="I37" s="22">
        <f t="shared" ref="I37:J54" si="9">E37-G37</f>
        <v>0</v>
      </c>
      <c r="J37" s="36">
        <f t="shared" si="9"/>
        <v>0</v>
      </c>
      <c r="K37" s="93">
        <v>14</v>
      </c>
      <c r="L37" s="73">
        <v>14</v>
      </c>
      <c r="M37" s="22">
        <f t="shared" si="8"/>
        <v>-4</v>
      </c>
      <c r="N37" s="34">
        <f t="shared" si="8"/>
        <v>-3</v>
      </c>
      <c r="O37" s="69">
        <f t="shared" si="6"/>
        <v>-0.21428571428571427</v>
      </c>
      <c r="P37" s="35">
        <f t="shared" si="3"/>
        <v>8.7301587301587304E-3</v>
      </c>
      <c r="Q37" s="10"/>
      <c r="R37" s="98">
        <v>1</v>
      </c>
      <c r="S37" s="96">
        <f t="shared" si="5"/>
        <v>4</v>
      </c>
      <c r="T37" s="49">
        <f t="shared" si="4"/>
        <v>11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/>
      <c r="L38" s="73"/>
      <c r="M38" s="22">
        <f t="shared" si="8"/>
        <v>1</v>
      </c>
      <c r="N38" s="34">
        <f t="shared" si="8"/>
        <v>1</v>
      </c>
      <c r="O38" s="69">
        <f t="shared" si="6"/>
        <v>0</v>
      </c>
      <c r="P38" s="35">
        <f t="shared" si="3"/>
        <v>7.9365079365079365E-4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89</v>
      </c>
      <c r="F41" s="72">
        <v>95</v>
      </c>
      <c r="G41" s="93">
        <v>78</v>
      </c>
      <c r="H41" s="72">
        <v>84</v>
      </c>
      <c r="I41" s="22">
        <f t="shared" si="9"/>
        <v>11</v>
      </c>
      <c r="J41" s="36">
        <f t="shared" si="9"/>
        <v>11</v>
      </c>
      <c r="K41" s="93">
        <v>57</v>
      </c>
      <c r="L41" s="72">
        <v>63</v>
      </c>
      <c r="M41" s="22">
        <f t="shared" si="8"/>
        <v>32</v>
      </c>
      <c r="N41" s="34">
        <f t="shared" si="8"/>
        <v>32</v>
      </c>
      <c r="O41" s="69">
        <f t="shared" si="6"/>
        <v>0.50793650793650791</v>
      </c>
      <c r="P41" s="35">
        <f t="shared" si="3"/>
        <v>7.5396825396825393E-2</v>
      </c>
      <c r="Q41" s="10"/>
      <c r="R41">
        <v>1</v>
      </c>
      <c r="S41" s="94">
        <f t="shared" si="5"/>
        <v>1</v>
      </c>
      <c r="T41" s="49">
        <f t="shared" si="4"/>
        <v>95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7.9365079365079365E-4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7.9365079365079365E-4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7.9365079365079365E-4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6</v>
      </c>
      <c r="F53" s="72">
        <v>6</v>
      </c>
      <c r="G53" s="21">
        <v>5</v>
      </c>
      <c r="H53" s="72">
        <v>5</v>
      </c>
      <c r="I53" s="42">
        <f t="shared" si="9"/>
        <v>1</v>
      </c>
      <c r="J53" s="40">
        <f t="shared" si="9"/>
        <v>1</v>
      </c>
      <c r="K53" s="21">
        <v>3</v>
      </c>
      <c r="L53" s="72">
        <v>3</v>
      </c>
      <c r="M53" s="21">
        <f t="shared" si="8"/>
        <v>3</v>
      </c>
      <c r="N53" s="34">
        <f t="shared" si="8"/>
        <v>3</v>
      </c>
      <c r="O53" s="69">
        <f t="shared" si="6"/>
        <v>1</v>
      </c>
      <c r="P53" s="35">
        <f t="shared" si="3"/>
        <v>4.7619047619047623E-3</v>
      </c>
      <c r="Q53" s="10"/>
      <c r="R53">
        <v>0</v>
      </c>
      <c r="S53" s="13">
        <f t="shared" si="5"/>
        <v>0</v>
      </c>
      <c r="T53" s="49">
        <f t="shared" si="4"/>
        <v>6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1042</v>
      </c>
      <c r="F54" s="75">
        <f>SUM(F5:F53)</f>
        <v>1260</v>
      </c>
      <c r="G54" s="43">
        <f>SUM(G5:G53)</f>
        <v>1020</v>
      </c>
      <c r="H54" s="75">
        <f>SUM(H5:H53)</f>
        <v>1242</v>
      </c>
      <c r="I54" s="44">
        <f t="shared" si="9"/>
        <v>22</v>
      </c>
      <c r="J54" s="141">
        <f t="shared" si="9"/>
        <v>18</v>
      </c>
      <c r="K54" s="43">
        <f>SUM(K5:K53)</f>
        <v>966</v>
      </c>
      <c r="L54" s="75">
        <f>SUM(L5:L53)</f>
        <v>1210</v>
      </c>
      <c r="M54" s="44">
        <f t="shared" si="8"/>
        <v>76</v>
      </c>
      <c r="N54" s="45">
        <f t="shared" si="8"/>
        <v>50</v>
      </c>
      <c r="O54" s="71">
        <f t="shared" si="6"/>
        <v>4.1322314049586778E-2</v>
      </c>
      <c r="P54" s="46">
        <f t="shared" si="3"/>
        <v>1</v>
      </c>
      <c r="Q54" s="14"/>
      <c r="R54" s="15">
        <f>SUM(R5:R53)</f>
        <v>33</v>
      </c>
      <c r="T54" s="88">
        <f t="shared" si="4"/>
        <v>1260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AK61"/>
  <sheetViews>
    <sheetView topLeftCell="C1" zoomScaleNormal="100" zoomScaleSheetLayoutView="100" workbookViewId="0">
      <selection activeCell="E3" sqref="E3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91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43678</v>
      </c>
      <c r="F3" s="257"/>
      <c r="G3" s="256">
        <v>43647</v>
      </c>
      <c r="H3" s="257"/>
      <c r="I3" s="250" t="s">
        <v>3</v>
      </c>
      <c r="J3" s="251"/>
      <c r="K3" s="256">
        <v>43313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1.6103059581320451E-3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992</v>
      </c>
      <c r="X5" s="83">
        <v>6</v>
      </c>
      <c r="Y5" s="83">
        <f>SUM(T7+T14+T15+T30+T32+T33+T36+T42+T44+T45+T47+T50+T51)</f>
        <v>9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220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1243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1</v>
      </c>
      <c r="L6" s="74">
        <v>1</v>
      </c>
      <c r="M6" s="21">
        <f t="shared" si="1"/>
        <v>1</v>
      </c>
      <c r="N6" s="31">
        <f t="shared" si="1"/>
        <v>1</v>
      </c>
      <c r="O6" s="68">
        <f t="shared" si="2"/>
        <v>1</v>
      </c>
      <c r="P6" s="32">
        <f t="shared" si="3"/>
        <v>1.6103059581320451E-3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0.79806918744971844</v>
      </c>
      <c r="X6" s="60">
        <f>X5/AH5</f>
        <v>0.18181818181818182</v>
      </c>
      <c r="Y6" s="60">
        <f>Y5/AI5</f>
        <v>7.2405470635559131E-3</v>
      </c>
      <c r="Z6" s="59">
        <f>Z5/AH5</f>
        <v>6.0606060606060608E-2</v>
      </c>
      <c r="AA6" s="59">
        <f>AA5/AI5</f>
        <v>1.6090104585679806E-3</v>
      </c>
      <c r="AB6" s="60">
        <f>AB5/AH5</f>
        <v>9.0909090909090912E-2</v>
      </c>
      <c r="AC6" s="60">
        <f>AC5/AI5</f>
        <v>1.0458567980691875E-2</v>
      </c>
      <c r="AD6" s="59">
        <f>AD5/AH5</f>
        <v>0.18181818181818182</v>
      </c>
      <c r="AE6" s="59">
        <f>AE5/AI5</f>
        <v>0.17699115044247787</v>
      </c>
      <c r="AF6" s="60">
        <f>AF5/AH5</f>
        <v>6.0606060606060608E-2</v>
      </c>
      <c r="AG6" s="60">
        <f>AG5/AI5</f>
        <v>1.6090104585679806E-3</v>
      </c>
      <c r="AH6" s="61">
        <f>V6+X6+Z6+AB6+AD6+AF6</f>
        <v>1</v>
      </c>
      <c r="AI6" s="62">
        <f>W6+Y6+AA6+AC6+AE6+AG6+0.001</f>
        <v>0.99697747385358004</v>
      </c>
      <c r="AJ6" s="63">
        <f>AJ5/AI5</f>
        <v>0.40949316170555111</v>
      </c>
      <c r="AK6" s="64">
        <f>AK5/AI5</f>
        <v>0.49718423169750603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1.6103059581320451E-3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113</v>
      </c>
      <c r="F8" s="73">
        <v>209</v>
      </c>
      <c r="G8" s="93">
        <v>115</v>
      </c>
      <c r="H8" s="73">
        <v>210</v>
      </c>
      <c r="I8" s="22">
        <f t="shared" si="0"/>
        <v>-2</v>
      </c>
      <c r="J8" s="33">
        <f t="shared" si="0"/>
        <v>-1</v>
      </c>
      <c r="K8" s="93">
        <v>127</v>
      </c>
      <c r="L8" s="73">
        <v>235</v>
      </c>
      <c r="M8" s="22">
        <f t="shared" si="1"/>
        <v>-14</v>
      </c>
      <c r="N8" s="34">
        <f t="shared" si="1"/>
        <v>-26</v>
      </c>
      <c r="O8" s="69">
        <f t="shared" si="2"/>
        <v>-0.11063829787234042</v>
      </c>
      <c r="P8" s="35">
        <f t="shared" si="3"/>
        <v>0.16827697262479871</v>
      </c>
      <c r="Q8" s="10"/>
      <c r="R8">
        <v>1</v>
      </c>
      <c r="S8" s="97" t="e">
        <f>E5:F538</f>
        <v>#VALUE!</v>
      </c>
      <c r="T8" s="49">
        <f t="shared" si="4"/>
        <v>209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7</v>
      </c>
      <c r="F9" s="73">
        <v>16</v>
      </c>
      <c r="G9" s="93">
        <v>7</v>
      </c>
      <c r="H9" s="73">
        <v>16</v>
      </c>
      <c r="I9" s="22">
        <f t="shared" si="0"/>
        <v>0</v>
      </c>
      <c r="J9" s="33">
        <f t="shared" si="0"/>
        <v>0</v>
      </c>
      <c r="K9" s="93">
        <v>7</v>
      </c>
      <c r="L9" s="73">
        <v>15</v>
      </c>
      <c r="M9" s="22">
        <f t="shared" si="1"/>
        <v>0</v>
      </c>
      <c r="N9" s="34">
        <f t="shared" si="1"/>
        <v>1</v>
      </c>
      <c r="O9" s="69">
        <f t="shared" si="2"/>
        <v>6.6666666666666666E-2</v>
      </c>
      <c r="P9" s="35">
        <f t="shared" si="3"/>
        <v>1.2882447665056361E-2</v>
      </c>
      <c r="Q9" s="10"/>
      <c r="R9">
        <v>1</v>
      </c>
      <c r="S9" s="94">
        <f t="shared" ref="S9:S53" si="5">D9</f>
        <v>1</v>
      </c>
      <c r="T9" s="49">
        <f t="shared" si="4"/>
        <v>16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2</v>
      </c>
      <c r="F10" s="73">
        <v>2</v>
      </c>
      <c r="G10" s="93">
        <v>2</v>
      </c>
      <c r="H10" s="73">
        <v>2</v>
      </c>
      <c r="I10" s="22">
        <f t="shared" si="0"/>
        <v>0</v>
      </c>
      <c r="J10" s="33">
        <f t="shared" si="0"/>
        <v>0</v>
      </c>
      <c r="K10" s="93">
        <v>4</v>
      </c>
      <c r="L10" s="73">
        <v>4</v>
      </c>
      <c r="M10" s="22">
        <f t="shared" si="1"/>
        <v>-2</v>
      </c>
      <c r="N10" s="34">
        <f t="shared" si="1"/>
        <v>-2</v>
      </c>
      <c r="O10" s="69">
        <f t="shared" si="2"/>
        <v>-0.5</v>
      </c>
      <c r="P10" s="35">
        <f t="shared" si="3"/>
        <v>1.6103059581320451E-3</v>
      </c>
      <c r="Q10" s="10"/>
      <c r="R10" s="98">
        <v>1</v>
      </c>
      <c r="S10" s="96">
        <f t="shared" si="5"/>
        <v>4</v>
      </c>
      <c r="T10" s="49">
        <f t="shared" si="4"/>
        <v>2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4</v>
      </c>
      <c r="L11" s="73">
        <v>4</v>
      </c>
      <c r="M11" s="22">
        <f t="shared" si="1"/>
        <v>-3</v>
      </c>
      <c r="N11" s="34">
        <f t="shared" si="1"/>
        <v>-2</v>
      </c>
      <c r="O11" s="69">
        <f t="shared" si="2"/>
        <v>-0.5</v>
      </c>
      <c r="P11" s="35">
        <f t="shared" si="3"/>
        <v>1.6103059581320451E-3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174</v>
      </c>
      <c r="F12" s="73">
        <v>219</v>
      </c>
      <c r="G12" s="93">
        <v>175</v>
      </c>
      <c r="H12" s="73">
        <v>220</v>
      </c>
      <c r="I12" s="22">
        <f t="shared" si="0"/>
        <v>-1</v>
      </c>
      <c r="J12" s="33">
        <f t="shared" si="0"/>
        <v>-1</v>
      </c>
      <c r="K12" s="93">
        <v>175</v>
      </c>
      <c r="L12" s="73">
        <v>231</v>
      </c>
      <c r="M12" s="22">
        <f t="shared" si="1"/>
        <v>-1</v>
      </c>
      <c r="N12" s="34">
        <f t="shared" si="1"/>
        <v>-12</v>
      </c>
      <c r="O12" s="69">
        <f t="shared" si="2"/>
        <v>-5.1948051948051951E-2</v>
      </c>
      <c r="P12" s="35">
        <f t="shared" si="3"/>
        <v>0.17632850241545894</v>
      </c>
      <c r="Q12" s="10"/>
      <c r="R12">
        <v>1</v>
      </c>
      <c r="S12" s="94">
        <f t="shared" si="5"/>
        <v>1</v>
      </c>
      <c r="T12" s="49">
        <f t="shared" si="4"/>
        <v>219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132</v>
      </c>
      <c r="F13" s="73">
        <v>132</v>
      </c>
      <c r="G13" s="93">
        <v>132</v>
      </c>
      <c r="H13" s="73">
        <v>132</v>
      </c>
      <c r="I13" s="22">
        <f t="shared" si="0"/>
        <v>0</v>
      </c>
      <c r="J13" s="33">
        <f t="shared" si="0"/>
        <v>0</v>
      </c>
      <c r="K13" s="93">
        <v>131</v>
      </c>
      <c r="L13" s="73">
        <v>134</v>
      </c>
      <c r="M13" s="22">
        <f t="shared" si="1"/>
        <v>1</v>
      </c>
      <c r="N13" s="34">
        <f t="shared" si="1"/>
        <v>-2</v>
      </c>
      <c r="O13" s="69">
        <f>IF(ISERROR(N13/L13),0,N13/L13)</f>
        <v>-1.4925373134328358E-2</v>
      </c>
      <c r="P13" s="35">
        <f t="shared" si="3"/>
        <v>0.10628019323671498</v>
      </c>
      <c r="Q13" s="10"/>
      <c r="R13">
        <v>1</v>
      </c>
      <c r="S13" s="94">
        <f t="shared" si="5"/>
        <v>1</v>
      </c>
      <c r="T13" s="49">
        <f t="shared" si="4"/>
        <v>132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/>
      <c r="F14" s="73"/>
      <c r="G14" s="22"/>
      <c r="H14" s="73"/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0</v>
      </c>
      <c r="Q14" s="10"/>
      <c r="R14">
        <v>0</v>
      </c>
      <c r="S14" s="100">
        <f t="shared" si="5"/>
        <v>2</v>
      </c>
      <c r="T14" s="49">
        <f t="shared" si="4"/>
        <v>0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8.0515297906602254E-4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5</v>
      </c>
      <c r="F17" s="73">
        <v>5</v>
      </c>
      <c r="G17" s="93">
        <v>6</v>
      </c>
      <c r="H17" s="73">
        <v>6</v>
      </c>
      <c r="I17" s="22">
        <f t="shared" si="0"/>
        <v>-1</v>
      </c>
      <c r="J17" s="33">
        <f t="shared" si="0"/>
        <v>-1</v>
      </c>
      <c r="K17" s="93">
        <v>5</v>
      </c>
      <c r="L17" s="73">
        <v>5</v>
      </c>
      <c r="M17" s="22">
        <f t="shared" si="1"/>
        <v>0</v>
      </c>
      <c r="N17" s="34">
        <f t="shared" si="1"/>
        <v>0</v>
      </c>
      <c r="O17" s="69">
        <f t="shared" si="6"/>
        <v>0</v>
      </c>
      <c r="P17" s="35">
        <f t="shared" si="3"/>
        <v>4.0257648953301124E-3</v>
      </c>
      <c r="Q17" s="10"/>
      <c r="R17">
        <v>1</v>
      </c>
      <c r="S17" s="94">
        <f t="shared" si="5"/>
        <v>1</v>
      </c>
      <c r="T17" s="49">
        <f t="shared" si="4"/>
        <v>5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40</v>
      </c>
      <c r="F18" s="73">
        <v>40</v>
      </c>
      <c r="G18" s="93">
        <v>39</v>
      </c>
      <c r="H18" s="73">
        <v>39</v>
      </c>
      <c r="I18" s="22">
        <f t="shared" si="0"/>
        <v>1</v>
      </c>
      <c r="J18" s="33">
        <f t="shared" si="0"/>
        <v>1</v>
      </c>
      <c r="K18" s="93">
        <v>31</v>
      </c>
      <c r="L18" s="73">
        <v>31</v>
      </c>
      <c r="M18" s="22">
        <f t="shared" si="1"/>
        <v>9</v>
      </c>
      <c r="N18" s="34">
        <f t="shared" si="1"/>
        <v>9</v>
      </c>
      <c r="O18" s="69">
        <f t="shared" si="6"/>
        <v>0.29032258064516131</v>
      </c>
      <c r="P18" s="35">
        <f t="shared" si="3"/>
        <v>3.2206119162640899E-2</v>
      </c>
      <c r="Q18" s="10"/>
      <c r="R18">
        <v>1</v>
      </c>
      <c r="S18" s="94">
        <f t="shared" si="5"/>
        <v>1</v>
      </c>
      <c r="T18" s="49">
        <f t="shared" si="4"/>
        <v>40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8.0515297906602254E-4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127</v>
      </c>
      <c r="F21" s="73">
        <v>138</v>
      </c>
      <c r="G21" s="93">
        <v>126</v>
      </c>
      <c r="H21" s="73">
        <v>137</v>
      </c>
      <c r="I21" s="22">
        <f t="shared" si="0"/>
        <v>1</v>
      </c>
      <c r="J21" s="33">
        <f t="shared" si="0"/>
        <v>1</v>
      </c>
      <c r="K21" s="93">
        <v>115</v>
      </c>
      <c r="L21" s="73">
        <v>128</v>
      </c>
      <c r="M21" s="22">
        <f t="shared" ref="M21:N33" si="7">E21-K21</f>
        <v>12</v>
      </c>
      <c r="N21" s="34">
        <f t="shared" si="7"/>
        <v>10</v>
      </c>
      <c r="O21" s="69">
        <f t="shared" si="6"/>
        <v>7.8125E-2</v>
      </c>
      <c r="P21" s="35">
        <f t="shared" si="3"/>
        <v>0.1111111111111111</v>
      </c>
      <c r="Q21" s="10"/>
      <c r="R21">
        <v>1</v>
      </c>
      <c r="S21" s="94">
        <f t="shared" si="5"/>
        <v>1</v>
      </c>
      <c r="T21" s="49">
        <f t="shared" si="4"/>
        <v>138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4.830917874396135E-3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5</v>
      </c>
      <c r="F23" s="73">
        <v>9</v>
      </c>
      <c r="G23" s="93">
        <v>6</v>
      </c>
      <c r="H23" s="73">
        <v>10</v>
      </c>
      <c r="I23" s="37">
        <f t="shared" si="0"/>
        <v>-1</v>
      </c>
      <c r="J23" s="33">
        <f t="shared" si="0"/>
        <v>-1</v>
      </c>
      <c r="K23" s="93">
        <v>2</v>
      </c>
      <c r="L23" s="73">
        <v>5</v>
      </c>
      <c r="M23" s="37">
        <f t="shared" si="7"/>
        <v>3</v>
      </c>
      <c r="N23" s="38">
        <f t="shared" si="7"/>
        <v>4</v>
      </c>
      <c r="O23" s="70">
        <f t="shared" si="6"/>
        <v>0.8</v>
      </c>
      <c r="P23" s="39">
        <f t="shared" si="3"/>
        <v>7.246376811594203E-3</v>
      </c>
      <c r="Q23" s="10"/>
      <c r="R23">
        <v>1</v>
      </c>
      <c r="S23" s="94">
        <f t="shared" si="5"/>
        <v>1</v>
      </c>
      <c r="T23" s="49">
        <f t="shared" si="4"/>
        <v>9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11</v>
      </c>
      <c r="F26" s="73">
        <v>16</v>
      </c>
      <c r="G26" s="93">
        <v>11</v>
      </c>
      <c r="H26" s="73">
        <v>15</v>
      </c>
      <c r="I26" s="22">
        <f t="shared" si="0"/>
        <v>0</v>
      </c>
      <c r="J26" s="33">
        <f t="shared" si="0"/>
        <v>1</v>
      </c>
      <c r="K26" s="93">
        <v>11</v>
      </c>
      <c r="L26" s="73">
        <v>15</v>
      </c>
      <c r="M26" s="22">
        <f t="shared" si="7"/>
        <v>0</v>
      </c>
      <c r="N26" s="34">
        <f t="shared" si="7"/>
        <v>1</v>
      </c>
      <c r="O26" s="69">
        <f t="shared" si="6"/>
        <v>6.6666666666666666E-2</v>
      </c>
      <c r="P26" s="35">
        <f t="shared" si="3"/>
        <v>1.2882447665056361E-2</v>
      </c>
      <c r="Q26" s="10"/>
      <c r="R26">
        <v>1</v>
      </c>
      <c r="S26" s="94">
        <f t="shared" si="5"/>
        <v>1</v>
      </c>
      <c r="T26" s="49">
        <f t="shared" si="4"/>
        <v>16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4.0257648953301124E-3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3</v>
      </c>
      <c r="F28" s="73">
        <v>3</v>
      </c>
      <c r="G28" s="93">
        <v>2</v>
      </c>
      <c r="H28" s="73">
        <v>2</v>
      </c>
      <c r="I28" s="22">
        <f t="shared" si="0"/>
        <v>1</v>
      </c>
      <c r="J28" s="33">
        <f t="shared" si="0"/>
        <v>1</v>
      </c>
      <c r="K28" s="93">
        <v>3</v>
      </c>
      <c r="L28" s="73">
        <v>3</v>
      </c>
      <c r="M28" s="22">
        <f t="shared" si="7"/>
        <v>0</v>
      </c>
      <c r="N28" s="34">
        <f t="shared" si="7"/>
        <v>0</v>
      </c>
      <c r="O28" s="69">
        <f t="shared" si="6"/>
        <v>0</v>
      </c>
      <c r="P28" s="35">
        <f t="shared" si="3"/>
        <v>2.4154589371980675E-3</v>
      </c>
      <c r="Q28" s="10"/>
      <c r="R28">
        <v>1</v>
      </c>
      <c r="S28" s="97">
        <f t="shared" si="5"/>
        <v>5</v>
      </c>
      <c r="T28" s="49">
        <f t="shared" si="4"/>
        <v>3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239</v>
      </c>
      <c r="F29" s="73">
        <v>278</v>
      </c>
      <c r="G29" s="93">
        <v>232</v>
      </c>
      <c r="H29" s="73">
        <v>271</v>
      </c>
      <c r="I29" s="22">
        <f t="shared" si="0"/>
        <v>7</v>
      </c>
      <c r="J29" s="33">
        <f t="shared" si="0"/>
        <v>7</v>
      </c>
      <c r="K29" s="93">
        <v>237</v>
      </c>
      <c r="L29" s="73">
        <v>276</v>
      </c>
      <c r="M29" s="22">
        <f t="shared" si="7"/>
        <v>2</v>
      </c>
      <c r="N29" s="34">
        <f t="shared" si="7"/>
        <v>2</v>
      </c>
      <c r="O29" s="69">
        <f t="shared" si="6"/>
        <v>7.246376811594203E-3</v>
      </c>
      <c r="P29" s="35">
        <f t="shared" si="3"/>
        <v>0.22383252818035426</v>
      </c>
      <c r="Q29" s="10"/>
      <c r="R29">
        <v>1</v>
      </c>
      <c r="S29" s="94">
        <f t="shared" si="5"/>
        <v>1</v>
      </c>
      <c r="T29" s="49">
        <f t="shared" si="4"/>
        <v>278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2</v>
      </c>
      <c r="L33" s="73">
        <v>2</v>
      </c>
      <c r="M33" s="22">
        <f t="shared" si="7"/>
        <v>-1</v>
      </c>
      <c r="N33" s="34">
        <f t="shared" si="7"/>
        <v>-1</v>
      </c>
      <c r="O33" s="69">
        <f t="shared" si="6"/>
        <v>-0.5</v>
      </c>
      <c r="P33" s="35">
        <f t="shared" si="3"/>
        <v>8.0515297906602254E-4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46</v>
      </c>
      <c r="F35" s="73">
        <v>46</v>
      </c>
      <c r="G35" s="93">
        <v>47</v>
      </c>
      <c r="H35" s="73">
        <v>47</v>
      </c>
      <c r="I35" s="22">
        <f t="shared" si="0"/>
        <v>-1</v>
      </c>
      <c r="J35" s="33">
        <f t="shared" si="0"/>
        <v>-1</v>
      </c>
      <c r="K35" s="93">
        <v>20</v>
      </c>
      <c r="L35" s="73">
        <v>20</v>
      </c>
      <c r="M35" s="22">
        <f t="shared" ref="M35:N54" si="8">E35-K35</f>
        <v>26</v>
      </c>
      <c r="N35" s="34">
        <f t="shared" si="8"/>
        <v>26</v>
      </c>
      <c r="O35" s="69">
        <f t="shared" si="6"/>
        <v>1.3</v>
      </c>
      <c r="P35" s="35">
        <f t="shared" si="3"/>
        <v>3.7037037037037035E-2</v>
      </c>
      <c r="Q35" s="10"/>
      <c r="R35">
        <v>1</v>
      </c>
      <c r="S35" s="94">
        <f t="shared" si="5"/>
        <v>1</v>
      </c>
      <c r="T35" s="49">
        <f t="shared" si="4"/>
        <v>46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4</v>
      </c>
      <c r="L36" s="73">
        <v>4</v>
      </c>
      <c r="M36" s="22">
        <f t="shared" si="8"/>
        <v>-1</v>
      </c>
      <c r="N36" s="34">
        <f t="shared" si="8"/>
        <v>-1</v>
      </c>
      <c r="O36" s="69">
        <f t="shared" si="6"/>
        <v>-0.25</v>
      </c>
      <c r="P36" s="35">
        <f t="shared" si="3"/>
        <v>2.4154589371980675E-3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10</v>
      </c>
      <c r="F37" s="73">
        <v>11</v>
      </c>
      <c r="G37" s="93">
        <v>11</v>
      </c>
      <c r="H37" s="73">
        <v>12</v>
      </c>
      <c r="I37" s="22">
        <f t="shared" ref="I37:J54" si="9">E37-G37</f>
        <v>-1</v>
      </c>
      <c r="J37" s="36">
        <f t="shared" si="9"/>
        <v>-1</v>
      </c>
      <c r="K37" s="93">
        <v>15</v>
      </c>
      <c r="L37" s="73">
        <v>15</v>
      </c>
      <c r="M37" s="22">
        <f t="shared" si="8"/>
        <v>-5</v>
      </c>
      <c r="N37" s="34">
        <f t="shared" si="8"/>
        <v>-4</v>
      </c>
      <c r="O37" s="69">
        <f t="shared" si="6"/>
        <v>-0.26666666666666666</v>
      </c>
      <c r="P37" s="35">
        <f t="shared" si="3"/>
        <v>8.8566827697262474E-3</v>
      </c>
      <c r="Q37" s="10"/>
      <c r="R37" s="98">
        <v>1</v>
      </c>
      <c r="S37" s="96">
        <f t="shared" si="5"/>
        <v>4</v>
      </c>
      <c r="T37" s="49">
        <f t="shared" si="4"/>
        <v>11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8.0515297906602254E-4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78</v>
      </c>
      <c r="F41" s="72">
        <v>84</v>
      </c>
      <c r="G41" s="93">
        <v>80</v>
      </c>
      <c r="H41" s="72">
        <v>86</v>
      </c>
      <c r="I41" s="22">
        <f t="shared" si="9"/>
        <v>-2</v>
      </c>
      <c r="J41" s="36">
        <f t="shared" si="9"/>
        <v>-2</v>
      </c>
      <c r="K41" s="93">
        <v>50</v>
      </c>
      <c r="L41" s="72">
        <v>56</v>
      </c>
      <c r="M41" s="22">
        <f t="shared" si="8"/>
        <v>28</v>
      </c>
      <c r="N41" s="34">
        <f t="shared" si="8"/>
        <v>28</v>
      </c>
      <c r="O41" s="69">
        <f t="shared" si="6"/>
        <v>0.5</v>
      </c>
      <c r="P41" s="35">
        <f t="shared" si="3"/>
        <v>6.7632850241545889E-2</v>
      </c>
      <c r="Q41" s="10"/>
      <c r="R41">
        <v>1</v>
      </c>
      <c r="S41" s="94">
        <f t="shared" si="5"/>
        <v>1</v>
      </c>
      <c r="T41" s="49">
        <f t="shared" si="4"/>
        <v>84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8.0515297906602254E-4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2</v>
      </c>
      <c r="H47" s="72">
        <v>2</v>
      </c>
      <c r="I47" s="22">
        <f t="shared" si="9"/>
        <v>-1</v>
      </c>
      <c r="J47" s="33">
        <f t="shared" si="9"/>
        <v>-1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8.0515297906602254E-4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>
        <v>1</v>
      </c>
      <c r="L49" s="72">
        <v>1</v>
      </c>
      <c r="M49" s="22">
        <f t="shared" si="8"/>
        <v>0</v>
      </c>
      <c r="N49" s="34">
        <f t="shared" si="8"/>
        <v>0</v>
      </c>
      <c r="O49" s="69">
        <f t="shared" si="6"/>
        <v>0</v>
      </c>
      <c r="P49" s="35">
        <f t="shared" si="3"/>
        <v>8.0515297906602254E-4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5</v>
      </c>
      <c r="G53" s="21">
        <v>5</v>
      </c>
      <c r="H53" s="72">
        <v>5</v>
      </c>
      <c r="I53" s="42">
        <f t="shared" si="9"/>
        <v>0</v>
      </c>
      <c r="J53" s="40">
        <f t="shared" si="9"/>
        <v>0</v>
      </c>
      <c r="K53" s="21">
        <v>3</v>
      </c>
      <c r="L53" s="72">
        <v>3</v>
      </c>
      <c r="M53" s="21">
        <f t="shared" si="8"/>
        <v>2</v>
      </c>
      <c r="N53" s="34">
        <f t="shared" si="8"/>
        <v>2</v>
      </c>
      <c r="O53" s="69">
        <f t="shared" si="6"/>
        <v>0.66666666666666663</v>
      </c>
      <c r="P53" s="35">
        <f t="shared" si="3"/>
        <v>4.0257648953301124E-3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1020</v>
      </c>
      <c r="F54" s="75">
        <f>SUM(F5:F53)</f>
        <v>1242</v>
      </c>
      <c r="G54" s="43">
        <f>SUM(G5:G53)</f>
        <v>1020</v>
      </c>
      <c r="H54" s="75">
        <f>SUM(H5:H53)</f>
        <v>1240</v>
      </c>
      <c r="I54" s="44">
        <f t="shared" si="9"/>
        <v>0</v>
      </c>
      <c r="J54" s="141">
        <f t="shared" si="9"/>
        <v>2</v>
      </c>
      <c r="K54" s="43">
        <f>SUM(K5:K53)</f>
        <v>963</v>
      </c>
      <c r="L54" s="75">
        <f>SUM(L5:L53)</f>
        <v>1208</v>
      </c>
      <c r="M54" s="44">
        <f t="shared" si="8"/>
        <v>57</v>
      </c>
      <c r="N54" s="45">
        <f t="shared" si="8"/>
        <v>34</v>
      </c>
      <c r="O54" s="71">
        <f t="shared" si="6"/>
        <v>2.8145695364238412E-2</v>
      </c>
      <c r="P54" s="46">
        <f t="shared" si="3"/>
        <v>1</v>
      </c>
      <c r="Q54" s="14"/>
      <c r="R54" s="15">
        <f>SUM(R5:R53)</f>
        <v>33</v>
      </c>
      <c r="T54" s="88">
        <f t="shared" si="4"/>
        <v>1242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AK61"/>
  <sheetViews>
    <sheetView topLeftCell="C1" zoomScaleNormal="100" zoomScaleSheetLayoutView="100" workbookViewId="0">
      <selection activeCell="E3" sqref="E3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90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43647</v>
      </c>
      <c r="F3" s="257"/>
      <c r="G3" s="256">
        <v>43617</v>
      </c>
      <c r="H3" s="257"/>
      <c r="I3" s="250" t="s">
        <v>3</v>
      </c>
      <c r="J3" s="251"/>
      <c r="K3" s="256">
        <v>43282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1.6129032258064516E-3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988</v>
      </c>
      <c r="X5" s="83">
        <v>6</v>
      </c>
      <c r="Y5" s="83">
        <f>SUM(T7+T14+T15+T30+T32+T33+T36+T42+T44+T45+T47+T50+T51)</f>
        <v>10</v>
      </c>
      <c r="Z5" s="82">
        <v>2</v>
      </c>
      <c r="AA5" s="82">
        <v>2</v>
      </c>
      <c r="AB5" s="83">
        <v>3</v>
      </c>
      <c r="AC5" s="83">
        <f>SUM(T10+T20+T37+T43)</f>
        <v>14</v>
      </c>
      <c r="AD5" s="82">
        <v>6</v>
      </c>
      <c r="AE5" s="84">
        <f>SUM(T5+T8+T27+T28+T38+T39+T46)</f>
        <v>220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1241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1</v>
      </c>
      <c r="L6" s="74">
        <v>1</v>
      </c>
      <c r="M6" s="21">
        <f t="shared" si="1"/>
        <v>1</v>
      </c>
      <c r="N6" s="31">
        <f t="shared" si="1"/>
        <v>1</v>
      </c>
      <c r="O6" s="68">
        <f t="shared" si="2"/>
        <v>1</v>
      </c>
      <c r="P6" s="32">
        <f t="shared" si="3"/>
        <v>1.6129032258064516E-3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0.79613215149073324</v>
      </c>
      <c r="X6" s="60">
        <f>X5/AH5</f>
        <v>0.18181818181818182</v>
      </c>
      <c r="Y6" s="60">
        <f>Y5/AI5</f>
        <v>8.0580177276390001E-3</v>
      </c>
      <c r="Z6" s="59">
        <f>Z5/AH5</f>
        <v>6.0606060606060608E-2</v>
      </c>
      <c r="AA6" s="59">
        <f>AA5/AI5</f>
        <v>1.6116035455278001E-3</v>
      </c>
      <c r="AB6" s="60">
        <f>AB5/AH5</f>
        <v>9.0909090909090912E-2</v>
      </c>
      <c r="AC6" s="60">
        <f>AC5/AI5</f>
        <v>1.1281224818694601E-2</v>
      </c>
      <c r="AD6" s="59">
        <f>AD5/AH5</f>
        <v>0.18181818181818182</v>
      </c>
      <c r="AE6" s="59">
        <f>AE5/AI5</f>
        <v>0.177276390008058</v>
      </c>
      <c r="AF6" s="60">
        <f>AF5/AH5</f>
        <v>6.0606060606060608E-2</v>
      </c>
      <c r="AG6" s="60">
        <f>AG5/AI5</f>
        <v>1.6116035455278001E-3</v>
      </c>
      <c r="AH6" s="61">
        <f>V6+X6+Z6+AB6+AD6+AF6</f>
        <v>1</v>
      </c>
      <c r="AI6" s="62">
        <f>W6+Y6+AA6+AC6+AE6+AG6+0.001</f>
        <v>0.99697099113618048</v>
      </c>
      <c r="AJ6" s="63">
        <f>AJ5/AI5</f>
        <v>0.41015310233682511</v>
      </c>
      <c r="AK6" s="64">
        <f>AK5/AI5</f>
        <v>0.49798549556809024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1.6129032258064516E-3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115</v>
      </c>
      <c r="F8" s="73">
        <v>210</v>
      </c>
      <c r="G8" s="93">
        <v>118</v>
      </c>
      <c r="H8" s="73">
        <v>215</v>
      </c>
      <c r="I8" s="22">
        <f t="shared" si="0"/>
        <v>-3</v>
      </c>
      <c r="J8" s="33">
        <f t="shared" si="0"/>
        <v>-5</v>
      </c>
      <c r="K8" s="93">
        <v>125</v>
      </c>
      <c r="L8" s="73">
        <v>233</v>
      </c>
      <c r="M8" s="22">
        <f t="shared" si="1"/>
        <v>-10</v>
      </c>
      <c r="N8" s="34">
        <f t="shared" si="1"/>
        <v>-23</v>
      </c>
      <c r="O8" s="69">
        <f t="shared" si="2"/>
        <v>-9.8712446351931327E-2</v>
      </c>
      <c r="P8" s="35">
        <f t="shared" si="3"/>
        <v>0.16935483870967741</v>
      </c>
      <c r="Q8" s="10"/>
      <c r="R8">
        <v>1</v>
      </c>
      <c r="S8" s="97" t="e">
        <f>E5:F538</f>
        <v>#VALUE!</v>
      </c>
      <c r="T8" s="49">
        <f t="shared" si="4"/>
        <v>210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7</v>
      </c>
      <c r="F9" s="73">
        <v>16</v>
      </c>
      <c r="G9" s="93">
        <v>7</v>
      </c>
      <c r="H9" s="73">
        <v>16</v>
      </c>
      <c r="I9" s="22">
        <f t="shared" si="0"/>
        <v>0</v>
      </c>
      <c r="J9" s="33">
        <f t="shared" si="0"/>
        <v>0</v>
      </c>
      <c r="K9" s="93">
        <v>7</v>
      </c>
      <c r="L9" s="73">
        <v>15</v>
      </c>
      <c r="M9" s="22">
        <f t="shared" si="1"/>
        <v>0</v>
      </c>
      <c r="N9" s="34">
        <f t="shared" si="1"/>
        <v>1</v>
      </c>
      <c r="O9" s="69">
        <f t="shared" si="2"/>
        <v>6.6666666666666666E-2</v>
      </c>
      <c r="P9" s="35">
        <f t="shared" si="3"/>
        <v>1.2903225806451613E-2</v>
      </c>
      <c r="Q9" s="10"/>
      <c r="R9">
        <v>1</v>
      </c>
      <c r="S9" s="94">
        <f t="shared" ref="S9:S53" si="5">D9</f>
        <v>1</v>
      </c>
      <c r="T9" s="49">
        <f t="shared" si="4"/>
        <v>16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2</v>
      </c>
      <c r="F10" s="73">
        <v>2</v>
      </c>
      <c r="G10" s="93">
        <v>2</v>
      </c>
      <c r="H10" s="73">
        <v>2</v>
      </c>
      <c r="I10" s="22">
        <f t="shared" si="0"/>
        <v>0</v>
      </c>
      <c r="J10" s="33">
        <f t="shared" si="0"/>
        <v>0</v>
      </c>
      <c r="K10" s="93">
        <v>3</v>
      </c>
      <c r="L10" s="73">
        <v>3</v>
      </c>
      <c r="M10" s="22">
        <f t="shared" si="1"/>
        <v>-1</v>
      </c>
      <c r="N10" s="34">
        <f t="shared" si="1"/>
        <v>-1</v>
      </c>
      <c r="O10" s="69">
        <f t="shared" si="2"/>
        <v>-0.33333333333333331</v>
      </c>
      <c r="P10" s="35">
        <f t="shared" si="3"/>
        <v>1.6129032258064516E-3</v>
      </c>
      <c r="Q10" s="10"/>
      <c r="R10" s="98">
        <v>1</v>
      </c>
      <c r="S10" s="96">
        <f t="shared" si="5"/>
        <v>4</v>
      </c>
      <c r="T10" s="49">
        <f t="shared" si="4"/>
        <v>2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4</v>
      </c>
      <c r="L11" s="73">
        <v>4</v>
      </c>
      <c r="M11" s="22">
        <f t="shared" si="1"/>
        <v>-3</v>
      </c>
      <c r="N11" s="34">
        <f t="shared" si="1"/>
        <v>-2</v>
      </c>
      <c r="O11" s="69">
        <f t="shared" si="2"/>
        <v>-0.5</v>
      </c>
      <c r="P11" s="35">
        <f t="shared" si="3"/>
        <v>1.6129032258064516E-3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175</v>
      </c>
      <c r="F12" s="73">
        <v>220</v>
      </c>
      <c r="G12" s="93">
        <v>179</v>
      </c>
      <c r="H12" s="73">
        <v>225</v>
      </c>
      <c r="I12" s="22">
        <f t="shared" si="0"/>
        <v>-4</v>
      </c>
      <c r="J12" s="33">
        <f t="shared" si="0"/>
        <v>-5</v>
      </c>
      <c r="K12" s="93">
        <v>181</v>
      </c>
      <c r="L12" s="73">
        <v>239</v>
      </c>
      <c r="M12" s="22">
        <f t="shared" si="1"/>
        <v>-6</v>
      </c>
      <c r="N12" s="34">
        <f t="shared" si="1"/>
        <v>-19</v>
      </c>
      <c r="O12" s="69">
        <f t="shared" si="2"/>
        <v>-7.9497907949790794E-2</v>
      </c>
      <c r="P12" s="35">
        <f t="shared" si="3"/>
        <v>0.17741935483870969</v>
      </c>
      <c r="Q12" s="10"/>
      <c r="R12">
        <v>1</v>
      </c>
      <c r="S12" s="94">
        <f t="shared" si="5"/>
        <v>1</v>
      </c>
      <c r="T12" s="49">
        <f t="shared" si="4"/>
        <v>220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132</v>
      </c>
      <c r="F13" s="73">
        <v>132</v>
      </c>
      <c r="G13" s="93">
        <v>132</v>
      </c>
      <c r="H13" s="73">
        <v>132</v>
      </c>
      <c r="I13" s="22">
        <f t="shared" si="0"/>
        <v>0</v>
      </c>
      <c r="J13" s="33">
        <f t="shared" si="0"/>
        <v>0</v>
      </c>
      <c r="K13" s="93">
        <v>131</v>
      </c>
      <c r="L13" s="73">
        <v>133</v>
      </c>
      <c r="M13" s="22">
        <f t="shared" si="1"/>
        <v>1</v>
      </c>
      <c r="N13" s="34">
        <f t="shared" si="1"/>
        <v>-1</v>
      </c>
      <c r="O13" s="69">
        <f>IF(ISERROR(N13/L13),0,N13/L13)</f>
        <v>-7.5187969924812026E-3</v>
      </c>
      <c r="P13" s="35">
        <f t="shared" si="3"/>
        <v>0.1064516129032258</v>
      </c>
      <c r="Q13" s="10"/>
      <c r="R13">
        <v>1</v>
      </c>
      <c r="S13" s="94">
        <f t="shared" si="5"/>
        <v>1</v>
      </c>
      <c r="T13" s="49">
        <f t="shared" si="4"/>
        <v>132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/>
      <c r="F14" s="73"/>
      <c r="G14" s="22"/>
      <c r="H14" s="73"/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0</v>
      </c>
      <c r="Q14" s="10"/>
      <c r="R14">
        <v>0</v>
      </c>
      <c r="S14" s="100">
        <f t="shared" si="5"/>
        <v>2</v>
      </c>
      <c r="T14" s="49">
        <f t="shared" si="4"/>
        <v>0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8.0645161290322581E-4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6</v>
      </c>
      <c r="F17" s="73">
        <v>6</v>
      </c>
      <c r="G17" s="93">
        <v>6</v>
      </c>
      <c r="H17" s="73">
        <v>6</v>
      </c>
      <c r="I17" s="22">
        <f t="shared" si="0"/>
        <v>0</v>
      </c>
      <c r="J17" s="33">
        <f t="shared" si="0"/>
        <v>0</v>
      </c>
      <c r="K17" s="93">
        <v>6</v>
      </c>
      <c r="L17" s="73">
        <v>6</v>
      </c>
      <c r="M17" s="22">
        <f t="shared" si="1"/>
        <v>0</v>
      </c>
      <c r="N17" s="34">
        <f t="shared" si="1"/>
        <v>0</v>
      </c>
      <c r="O17" s="69">
        <f t="shared" si="6"/>
        <v>0</v>
      </c>
      <c r="P17" s="35">
        <f t="shared" si="3"/>
        <v>4.8387096774193551E-3</v>
      </c>
      <c r="Q17" s="10"/>
      <c r="R17">
        <v>1</v>
      </c>
      <c r="S17" s="94">
        <f t="shared" si="5"/>
        <v>1</v>
      </c>
      <c r="T17" s="49">
        <f t="shared" si="4"/>
        <v>6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39</v>
      </c>
      <c r="F18" s="73">
        <v>39</v>
      </c>
      <c r="G18" s="93">
        <v>39</v>
      </c>
      <c r="H18" s="73">
        <v>39</v>
      </c>
      <c r="I18" s="22">
        <f t="shared" si="0"/>
        <v>0</v>
      </c>
      <c r="J18" s="33">
        <f t="shared" si="0"/>
        <v>0</v>
      </c>
      <c r="K18" s="93">
        <v>32</v>
      </c>
      <c r="L18" s="73">
        <v>32</v>
      </c>
      <c r="M18" s="22">
        <f t="shared" si="1"/>
        <v>7</v>
      </c>
      <c r="N18" s="34">
        <f t="shared" si="1"/>
        <v>7</v>
      </c>
      <c r="O18" s="69">
        <f t="shared" si="6"/>
        <v>0.21875</v>
      </c>
      <c r="P18" s="35">
        <f t="shared" si="3"/>
        <v>3.1451612903225803E-2</v>
      </c>
      <c r="Q18" s="10"/>
      <c r="R18">
        <v>1</v>
      </c>
      <c r="S18" s="94">
        <f t="shared" si="5"/>
        <v>1</v>
      </c>
      <c r="T18" s="49">
        <f t="shared" si="4"/>
        <v>39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8.0645161290322581E-4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126</v>
      </c>
      <c r="F21" s="73">
        <v>137</v>
      </c>
      <c r="G21" s="93">
        <v>129</v>
      </c>
      <c r="H21" s="73">
        <v>140</v>
      </c>
      <c r="I21" s="22">
        <f t="shared" si="0"/>
        <v>-3</v>
      </c>
      <c r="J21" s="33">
        <f t="shared" si="0"/>
        <v>-3</v>
      </c>
      <c r="K21" s="93">
        <v>116</v>
      </c>
      <c r="L21" s="73">
        <v>129</v>
      </c>
      <c r="M21" s="22">
        <f t="shared" ref="M21:N33" si="7">E21-K21</f>
        <v>10</v>
      </c>
      <c r="N21" s="34">
        <f t="shared" si="7"/>
        <v>8</v>
      </c>
      <c r="O21" s="69">
        <f t="shared" si="6"/>
        <v>6.2015503875968991E-2</v>
      </c>
      <c r="P21" s="35">
        <f t="shared" si="3"/>
        <v>0.11048387096774194</v>
      </c>
      <c r="Q21" s="10"/>
      <c r="R21">
        <v>1</v>
      </c>
      <c r="S21" s="94">
        <f t="shared" si="5"/>
        <v>1</v>
      </c>
      <c r="T21" s="49">
        <f t="shared" si="4"/>
        <v>137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4.8387096774193551E-3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6</v>
      </c>
      <c r="F23" s="73">
        <v>10</v>
      </c>
      <c r="G23" s="93">
        <v>6</v>
      </c>
      <c r="H23" s="73">
        <v>10</v>
      </c>
      <c r="I23" s="37">
        <f t="shared" si="0"/>
        <v>0</v>
      </c>
      <c r="J23" s="33">
        <f t="shared" si="0"/>
        <v>0</v>
      </c>
      <c r="K23" s="93">
        <v>2</v>
      </c>
      <c r="L23" s="73">
        <v>5</v>
      </c>
      <c r="M23" s="37">
        <f t="shared" si="7"/>
        <v>4</v>
      </c>
      <c r="N23" s="38">
        <f t="shared" si="7"/>
        <v>5</v>
      </c>
      <c r="O23" s="70">
        <f t="shared" si="6"/>
        <v>1</v>
      </c>
      <c r="P23" s="39">
        <f t="shared" si="3"/>
        <v>8.0645161290322578E-3</v>
      </c>
      <c r="Q23" s="10"/>
      <c r="R23">
        <v>1</v>
      </c>
      <c r="S23" s="94">
        <f t="shared" si="5"/>
        <v>1</v>
      </c>
      <c r="T23" s="49">
        <f t="shared" si="4"/>
        <v>10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11</v>
      </c>
      <c r="F26" s="73">
        <v>15</v>
      </c>
      <c r="G26" s="93">
        <v>11</v>
      </c>
      <c r="H26" s="73">
        <v>15</v>
      </c>
      <c r="I26" s="22">
        <f t="shared" si="0"/>
        <v>0</v>
      </c>
      <c r="J26" s="33">
        <f t="shared" si="0"/>
        <v>0</v>
      </c>
      <c r="K26" s="93">
        <v>11</v>
      </c>
      <c r="L26" s="73">
        <v>15</v>
      </c>
      <c r="M26" s="22">
        <f t="shared" si="7"/>
        <v>0</v>
      </c>
      <c r="N26" s="34">
        <f t="shared" si="7"/>
        <v>0</v>
      </c>
      <c r="O26" s="69">
        <f t="shared" si="6"/>
        <v>0</v>
      </c>
      <c r="P26" s="35">
        <f t="shared" si="3"/>
        <v>1.2096774193548387E-2</v>
      </c>
      <c r="Q26" s="10"/>
      <c r="R26">
        <v>1</v>
      </c>
      <c r="S26" s="94">
        <f t="shared" si="5"/>
        <v>1</v>
      </c>
      <c r="T26" s="49">
        <f t="shared" si="4"/>
        <v>15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4.0322580645161289E-3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3</v>
      </c>
      <c r="L28" s="73">
        <v>3</v>
      </c>
      <c r="M28" s="22">
        <f t="shared" si="7"/>
        <v>-1</v>
      </c>
      <c r="N28" s="34">
        <f t="shared" si="7"/>
        <v>-1</v>
      </c>
      <c r="O28" s="69">
        <f t="shared" si="6"/>
        <v>-0.33333333333333331</v>
      </c>
      <c r="P28" s="35">
        <f t="shared" si="3"/>
        <v>1.6129032258064516E-3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232</v>
      </c>
      <c r="F29" s="73">
        <v>271</v>
      </c>
      <c r="G29" s="93">
        <v>232</v>
      </c>
      <c r="H29" s="73">
        <v>271</v>
      </c>
      <c r="I29" s="22">
        <f t="shared" si="0"/>
        <v>0</v>
      </c>
      <c r="J29" s="33">
        <f t="shared" si="0"/>
        <v>0</v>
      </c>
      <c r="K29" s="93">
        <v>229</v>
      </c>
      <c r="L29" s="73">
        <v>267</v>
      </c>
      <c r="M29" s="22">
        <f t="shared" si="7"/>
        <v>3</v>
      </c>
      <c r="N29" s="34">
        <f t="shared" si="7"/>
        <v>4</v>
      </c>
      <c r="O29" s="69">
        <f t="shared" si="6"/>
        <v>1.4981273408239701E-2</v>
      </c>
      <c r="P29" s="35">
        <f t="shared" si="3"/>
        <v>0.21854838709677418</v>
      </c>
      <c r="Q29" s="10"/>
      <c r="R29">
        <v>1</v>
      </c>
      <c r="S29" s="94">
        <f t="shared" si="5"/>
        <v>1</v>
      </c>
      <c r="T29" s="49">
        <f t="shared" si="4"/>
        <v>271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2</v>
      </c>
      <c r="L33" s="73">
        <v>2</v>
      </c>
      <c r="M33" s="22">
        <f t="shared" si="7"/>
        <v>-1</v>
      </c>
      <c r="N33" s="34">
        <f t="shared" si="7"/>
        <v>-1</v>
      </c>
      <c r="O33" s="69">
        <f t="shared" si="6"/>
        <v>-0.5</v>
      </c>
      <c r="P33" s="35">
        <f t="shared" si="3"/>
        <v>8.0645161290322581E-4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47</v>
      </c>
      <c r="F35" s="73">
        <v>47</v>
      </c>
      <c r="G35" s="93">
        <v>48</v>
      </c>
      <c r="H35" s="73">
        <v>48</v>
      </c>
      <c r="I35" s="22">
        <f t="shared" si="0"/>
        <v>-1</v>
      </c>
      <c r="J35" s="33">
        <f t="shared" si="0"/>
        <v>-1</v>
      </c>
      <c r="K35" s="93">
        <v>19</v>
      </c>
      <c r="L35" s="73">
        <v>19</v>
      </c>
      <c r="M35" s="22">
        <f t="shared" ref="M35:N54" si="8">E35-K35</f>
        <v>28</v>
      </c>
      <c r="N35" s="34">
        <f t="shared" si="8"/>
        <v>28</v>
      </c>
      <c r="O35" s="69">
        <f t="shared" si="6"/>
        <v>1.4736842105263157</v>
      </c>
      <c r="P35" s="35">
        <f t="shared" si="3"/>
        <v>3.7903225806451613E-2</v>
      </c>
      <c r="Q35" s="10"/>
      <c r="R35">
        <v>1</v>
      </c>
      <c r="S35" s="94">
        <f t="shared" si="5"/>
        <v>1</v>
      </c>
      <c r="T35" s="49">
        <f t="shared" si="4"/>
        <v>47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4</v>
      </c>
      <c r="L36" s="73">
        <v>4</v>
      </c>
      <c r="M36" s="22">
        <f t="shared" si="8"/>
        <v>-1</v>
      </c>
      <c r="N36" s="34">
        <f t="shared" si="8"/>
        <v>-1</v>
      </c>
      <c r="O36" s="69">
        <f t="shared" si="6"/>
        <v>-0.25</v>
      </c>
      <c r="P36" s="35">
        <f t="shared" si="3"/>
        <v>2.4193548387096775E-3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12</v>
      </c>
      <c r="G37" s="93">
        <v>11</v>
      </c>
      <c r="H37" s="73">
        <v>11</v>
      </c>
      <c r="I37" s="22">
        <f t="shared" ref="I37:J54" si="9">E37-G37</f>
        <v>0</v>
      </c>
      <c r="J37" s="36">
        <f t="shared" si="9"/>
        <v>1</v>
      </c>
      <c r="K37" s="93">
        <v>16</v>
      </c>
      <c r="L37" s="73">
        <v>16</v>
      </c>
      <c r="M37" s="22">
        <f t="shared" si="8"/>
        <v>-5</v>
      </c>
      <c r="N37" s="34">
        <f t="shared" si="8"/>
        <v>-4</v>
      </c>
      <c r="O37" s="69">
        <f t="shared" si="6"/>
        <v>-0.25</v>
      </c>
      <c r="P37" s="35">
        <f t="shared" si="3"/>
        <v>9.6774193548387101E-3</v>
      </c>
      <c r="Q37" s="10"/>
      <c r="R37" s="98">
        <v>1</v>
      </c>
      <c r="S37" s="96">
        <f t="shared" si="5"/>
        <v>4</v>
      </c>
      <c r="T37" s="49">
        <f t="shared" si="4"/>
        <v>12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8.0645161290322581E-4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80</v>
      </c>
      <c r="F41" s="72">
        <v>86</v>
      </c>
      <c r="G41" s="93">
        <v>77</v>
      </c>
      <c r="H41" s="72">
        <v>83</v>
      </c>
      <c r="I41" s="22">
        <f t="shared" si="9"/>
        <v>3</v>
      </c>
      <c r="J41" s="36">
        <f t="shared" si="9"/>
        <v>3</v>
      </c>
      <c r="K41" s="93">
        <v>46</v>
      </c>
      <c r="L41" s="72">
        <v>49</v>
      </c>
      <c r="M41" s="22">
        <f t="shared" si="8"/>
        <v>34</v>
      </c>
      <c r="N41" s="34">
        <f t="shared" si="8"/>
        <v>37</v>
      </c>
      <c r="O41" s="69">
        <f t="shared" si="6"/>
        <v>0.75510204081632648</v>
      </c>
      <c r="P41" s="35">
        <f t="shared" si="3"/>
        <v>6.9354838709677416E-2</v>
      </c>
      <c r="Q41" s="10"/>
      <c r="R41">
        <v>1</v>
      </c>
      <c r="S41" s="94">
        <f t="shared" si="5"/>
        <v>1</v>
      </c>
      <c r="T41" s="49">
        <f t="shared" si="4"/>
        <v>86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8.0645161290322581E-4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2</v>
      </c>
      <c r="F47" s="72">
        <v>2</v>
      </c>
      <c r="G47" s="93">
        <v>1</v>
      </c>
      <c r="H47" s="72">
        <v>1</v>
      </c>
      <c r="I47" s="22">
        <f t="shared" si="9"/>
        <v>1</v>
      </c>
      <c r="J47" s="33">
        <f t="shared" si="9"/>
        <v>1</v>
      </c>
      <c r="K47" s="93">
        <v>1</v>
      </c>
      <c r="L47" s="72">
        <v>1</v>
      </c>
      <c r="M47" s="22">
        <f t="shared" si="8"/>
        <v>1</v>
      </c>
      <c r="N47" s="34">
        <f t="shared" si="8"/>
        <v>1</v>
      </c>
      <c r="O47" s="69">
        <f t="shared" si="6"/>
        <v>1</v>
      </c>
      <c r="P47" s="35">
        <f t="shared" si="3"/>
        <v>1.6129032258064516E-3</v>
      </c>
      <c r="Q47" s="10"/>
      <c r="R47">
        <v>1</v>
      </c>
      <c r="S47" s="99">
        <f t="shared" si="5"/>
        <v>2</v>
      </c>
      <c r="T47" s="49">
        <f t="shared" si="4"/>
        <v>2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/>
      <c r="L49" s="72"/>
      <c r="M49" s="22">
        <f t="shared" si="8"/>
        <v>1</v>
      </c>
      <c r="N49" s="34">
        <f t="shared" si="8"/>
        <v>1</v>
      </c>
      <c r="O49" s="69">
        <f t="shared" si="6"/>
        <v>0</v>
      </c>
      <c r="P49" s="35">
        <f t="shared" si="3"/>
        <v>8.0645161290322581E-4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5</v>
      </c>
      <c r="G53" s="21">
        <v>5</v>
      </c>
      <c r="H53" s="72">
        <v>5</v>
      </c>
      <c r="I53" s="42">
        <f t="shared" si="9"/>
        <v>0</v>
      </c>
      <c r="J53" s="40">
        <f t="shared" si="9"/>
        <v>0</v>
      </c>
      <c r="K53" s="21">
        <v>3</v>
      </c>
      <c r="L53" s="72">
        <v>4</v>
      </c>
      <c r="M53" s="21">
        <f t="shared" si="8"/>
        <v>2</v>
      </c>
      <c r="N53" s="34">
        <f t="shared" si="8"/>
        <v>1</v>
      </c>
      <c r="O53" s="69">
        <f t="shared" si="6"/>
        <v>0.25</v>
      </c>
      <c r="P53" s="35">
        <f t="shared" si="3"/>
        <v>4.0322580645161289E-3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1020</v>
      </c>
      <c r="F54" s="75">
        <f>SUM(F5:F53)</f>
        <v>1240</v>
      </c>
      <c r="G54" s="43">
        <f>SUM(G5:G53)</f>
        <v>1027</v>
      </c>
      <c r="H54" s="75">
        <f>SUM(H5:H53)</f>
        <v>1249</v>
      </c>
      <c r="I54" s="44">
        <f t="shared" si="9"/>
        <v>-7</v>
      </c>
      <c r="J54" s="141">
        <f t="shared" si="9"/>
        <v>-9</v>
      </c>
      <c r="K54" s="43">
        <f>SUM(K5:K53)</f>
        <v>956</v>
      </c>
      <c r="L54" s="75">
        <f>SUM(L5:L53)</f>
        <v>1199</v>
      </c>
      <c r="M54" s="44">
        <f t="shared" si="8"/>
        <v>64</v>
      </c>
      <c r="N54" s="45">
        <f t="shared" si="8"/>
        <v>41</v>
      </c>
      <c r="O54" s="71">
        <f t="shared" si="6"/>
        <v>3.4195162635529609E-2</v>
      </c>
      <c r="P54" s="46">
        <f t="shared" si="3"/>
        <v>1</v>
      </c>
      <c r="Q54" s="14"/>
      <c r="R54" s="15">
        <f>SUM(R5:R53)</f>
        <v>33</v>
      </c>
      <c r="T54" s="88">
        <f t="shared" si="4"/>
        <v>1240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56"/>
  <sheetViews>
    <sheetView topLeftCell="A20" workbookViewId="0">
      <selection activeCell="H54" sqref="H54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hidden="1" customWidth="1"/>
    <col min="17" max="32" width="0" hidden="1" customWidth="1"/>
    <col min="33" max="33" width="7.375" customWidth="1"/>
    <col min="34" max="49" width="6.5" customWidth="1"/>
  </cols>
  <sheetData>
    <row r="1" spans="1:49" ht="15" thickBot="1" x14ac:dyDescent="0.2">
      <c r="A1" s="127"/>
      <c r="B1" s="1"/>
      <c r="C1" s="1"/>
      <c r="D1" s="1"/>
      <c r="G1" s="1"/>
      <c r="I1" s="253" t="s">
        <v>199</v>
      </c>
      <c r="J1" s="253"/>
      <c r="K1" s="253"/>
      <c r="L1" s="253"/>
      <c r="M1" s="253"/>
      <c r="AG1" s="254"/>
      <c r="AH1" s="255"/>
      <c r="AI1" s="255"/>
      <c r="AJ1" s="245"/>
      <c r="AK1" s="245"/>
      <c r="AL1" s="255"/>
      <c r="AM1" s="255"/>
      <c r="AN1" s="245"/>
      <c r="AO1" s="245"/>
      <c r="AP1" s="244"/>
      <c r="AQ1" s="244"/>
      <c r="AR1" s="245"/>
      <c r="AS1" s="245"/>
      <c r="AT1" s="246"/>
      <c r="AU1" s="246"/>
      <c r="AV1" s="247"/>
      <c r="AW1" s="247"/>
    </row>
    <row r="2" spans="1:49" ht="13.5" customHeight="1" thickBot="1" x14ac:dyDescent="0.2">
      <c r="A2" s="149"/>
      <c r="B2" s="248">
        <v>45261</v>
      </c>
      <c r="C2" s="249"/>
      <c r="D2" s="248">
        <v>45231</v>
      </c>
      <c r="E2" s="249"/>
      <c r="F2" s="250" t="s">
        <v>3</v>
      </c>
      <c r="G2" s="251"/>
      <c r="H2" s="248">
        <v>44896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40"/>
      <c r="AG2" s="254"/>
      <c r="AH2" s="200"/>
      <c r="AI2" s="201"/>
      <c r="AJ2" s="202"/>
      <c r="AK2" s="203"/>
      <c r="AL2" s="200"/>
      <c r="AM2" s="201"/>
      <c r="AN2" s="202"/>
      <c r="AO2" s="203"/>
      <c r="AP2" s="200"/>
      <c r="AQ2" s="201"/>
      <c r="AR2" s="202"/>
      <c r="AS2" s="203"/>
      <c r="AT2" s="200"/>
      <c r="AU2" s="201"/>
      <c r="AV2" s="204"/>
      <c r="AW2" s="204"/>
    </row>
    <row r="3" spans="1:49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97" t="s">
        <v>23</v>
      </c>
      <c r="AG3" s="241" t="s">
        <v>114</v>
      </c>
      <c r="AH3" s="243" t="s">
        <v>8</v>
      </c>
      <c r="AI3" s="243"/>
      <c r="AJ3" s="232" t="s">
        <v>9</v>
      </c>
      <c r="AK3" s="233"/>
      <c r="AL3" s="234" t="s">
        <v>10</v>
      </c>
      <c r="AM3" s="235"/>
      <c r="AN3" s="232" t="s">
        <v>11</v>
      </c>
      <c r="AO3" s="233"/>
      <c r="AP3" s="236" t="s">
        <v>12</v>
      </c>
      <c r="AQ3" s="233"/>
      <c r="AR3" s="232" t="s">
        <v>13</v>
      </c>
      <c r="AS3" s="237"/>
      <c r="AT3" s="238" t="s">
        <v>14</v>
      </c>
      <c r="AU3" s="239"/>
      <c r="AV3" s="230" t="s">
        <v>15</v>
      </c>
      <c r="AW3" s="231"/>
    </row>
    <row r="4" spans="1:49" ht="15" thickBot="1" x14ac:dyDescent="0.2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3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8" si="1">B4-H4</f>
        <v>0</v>
      </c>
      <c r="K4" s="28">
        <f t="shared" si="1"/>
        <v>0</v>
      </c>
      <c r="L4" s="161">
        <f t="shared" ref="L4:L55" si="2">IF(ISERROR(K4/I4),0,K4/I4)</f>
        <v>0</v>
      </c>
      <c r="M4" s="29">
        <f t="shared" ref="M4:M55" si="3">C4/$C$55</f>
        <v>6.8870523415977963E-4</v>
      </c>
      <c r="N4" s="162">
        <v>1</v>
      </c>
      <c r="P4" s="148" t="s">
        <v>25</v>
      </c>
      <c r="Q4" s="163">
        <v>18</v>
      </c>
      <c r="R4" s="163">
        <v>1125</v>
      </c>
      <c r="S4" s="164">
        <v>6</v>
      </c>
      <c r="T4" s="164">
        <v>14</v>
      </c>
      <c r="U4" s="163">
        <v>2</v>
      </c>
      <c r="V4" s="163">
        <v>2</v>
      </c>
      <c r="W4" s="164">
        <v>2</v>
      </c>
      <c r="X4" s="164">
        <v>26</v>
      </c>
      <c r="Y4" s="163">
        <v>6</v>
      </c>
      <c r="Z4" s="165">
        <v>228</v>
      </c>
      <c r="AA4" s="164">
        <v>2</v>
      </c>
      <c r="AB4" s="166">
        <v>4</v>
      </c>
      <c r="AC4" s="167">
        <f>Q4+S4+U4+W4+Y4+AA4</f>
        <v>36</v>
      </c>
      <c r="AD4" s="168">
        <f>R4+T4+V4+X4+Z4+AB4+1</f>
        <v>1400</v>
      </c>
      <c r="AE4" s="169">
        <v>682</v>
      </c>
      <c r="AF4" s="198">
        <v>718</v>
      </c>
      <c r="AG4" s="242"/>
      <c r="AH4" s="52" t="s">
        <v>21</v>
      </c>
      <c r="AI4" s="153" t="s">
        <v>17</v>
      </c>
      <c r="AJ4" s="53" t="s">
        <v>21</v>
      </c>
      <c r="AK4" s="154" t="s">
        <v>17</v>
      </c>
      <c r="AL4" s="52" t="s">
        <v>21</v>
      </c>
      <c r="AM4" s="153" t="s">
        <v>17</v>
      </c>
      <c r="AN4" s="53" t="s">
        <v>21</v>
      </c>
      <c r="AO4" s="154" t="s">
        <v>17</v>
      </c>
      <c r="AP4" s="52" t="s">
        <v>21</v>
      </c>
      <c r="AQ4" s="153" t="s">
        <v>17</v>
      </c>
      <c r="AR4" s="53" t="s">
        <v>21</v>
      </c>
      <c r="AS4" s="155" t="s">
        <v>17</v>
      </c>
      <c r="AT4" s="156" t="s">
        <v>21</v>
      </c>
      <c r="AU4" s="157" t="s">
        <v>17</v>
      </c>
      <c r="AV4" s="158" t="s">
        <v>22</v>
      </c>
      <c r="AW4" s="159" t="s">
        <v>23</v>
      </c>
    </row>
    <row r="5" spans="1:49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1.3774104683195593E-3</v>
      </c>
      <c r="N5" s="162">
        <v>5</v>
      </c>
      <c r="P5" s="172" t="s">
        <v>19</v>
      </c>
      <c r="Q5" s="59">
        <f>Q4/AC4</f>
        <v>0.5</v>
      </c>
      <c r="R5" s="59">
        <f>R4/AD4</f>
        <v>0.8035714285714286</v>
      </c>
      <c r="S5" s="60">
        <f>S4/AC4</f>
        <v>0.16666666666666666</v>
      </c>
      <c r="T5" s="60">
        <f>T4/AD4</f>
        <v>0.01</v>
      </c>
      <c r="U5" s="59">
        <f>U4/AC4</f>
        <v>5.5555555555555552E-2</v>
      </c>
      <c r="V5" s="59">
        <f>V4/AD4</f>
        <v>1.4285714285714286E-3</v>
      </c>
      <c r="W5" s="60">
        <f>W4/AC4</f>
        <v>5.5555555555555552E-2</v>
      </c>
      <c r="X5" s="60">
        <f>X4/AD4</f>
        <v>1.8571428571428572E-2</v>
      </c>
      <c r="Y5" s="59">
        <f>Y4/AC4</f>
        <v>0.16666666666666666</v>
      </c>
      <c r="Z5" s="59">
        <f>Z4/AD4</f>
        <v>0.16285714285714287</v>
      </c>
      <c r="AA5" s="60">
        <f>AA4/AC4</f>
        <v>5.5555555555555552E-2</v>
      </c>
      <c r="AB5" s="173">
        <f>AB4/AD4</f>
        <v>2.8571428571428571E-3</v>
      </c>
      <c r="AC5" s="174">
        <f>Q5+S5+U5+W5+Y5+AA5</f>
        <v>1</v>
      </c>
      <c r="AD5" s="175">
        <f>R5+T5+V5+X5+Z5+AB5</f>
        <v>0.99928571428571433</v>
      </c>
      <c r="AE5" s="63">
        <f>AE4/AD4</f>
        <v>0.48714285714285716</v>
      </c>
      <c r="AF5" s="199">
        <f>AF4/AD4</f>
        <v>0.5128571428571429</v>
      </c>
      <c r="AG5" s="148" t="s">
        <v>25</v>
      </c>
      <c r="AH5" s="163">
        <v>18</v>
      </c>
      <c r="AI5" s="163">
        <v>1171</v>
      </c>
      <c r="AJ5" s="164">
        <v>6</v>
      </c>
      <c r="AK5" s="164">
        <v>14</v>
      </c>
      <c r="AL5" s="163">
        <v>2</v>
      </c>
      <c r="AM5" s="163">
        <v>2</v>
      </c>
      <c r="AN5" s="164">
        <v>2</v>
      </c>
      <c r="AO5" s="164">
        <v>25</v>
      </c>
      <c r="AP5" s="163">
        <v>6</v>
      </c>
      <c r="AQ5" s="165">
        <v>234</v>
      </c>
      <c r="AR5" s="164">
        <v>2</v>
      </c>
      <c r="AS5" s="166">
        <v>4</v>
      </c>
      <c r="AT5" s="167">
        <f>AH5+AJ5+AL5+AN5+AP5+AR5</f>
        <v>36</v>
      </c>
      <c r="AU5" s="168">
        <f>AI5+AK5+AM5+AO5+AQ5+AS5+2</f>
        <v>1452</v>
      </c>
      <c r="AV5" s="169">
        <v>738</v>
      </c>
      <c r="AW5" s="170">
        <v>714</v>
      </c>
    </row>
    <row r="6" spans="1:49" ht="15" thickBot="1" x14ac:dyDescent="0.2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2.0661157024793389E-3</v>
      </c>
      <c r="N6" s="162">
        <v>6</v>
      </c>
      <c r="P6" s="127"/>
      <c r="Q6" s="177"/>
      <c r="R6" s="178" t="s">
        <v>136</v>
      </c>
      <c r="AG6" s="172" t="s">
        <v>19</v>
      </c>
      <c r="AH6" s="59">
        <f>AH5/AT5</f>
        <v>0.5</v>
      </c>
      <c r="AI6" s="59">
        <f>AI5/AU5</f>
        <v>0.80647382920110189</v>
      </c>
      <c r="AJ6" s="60">
        <f>AJ5/AT5</f>
        <v>0.16666666666666666</v>
      </c>
      <c r="AK6" s="60">
        <f>AK5/AU5</f>
        <v>9.6418732782369149E-3</v>
      </c>
      <c r="AL6" s="59">
        <f>AL5/AT5</f>
        <v>5.5555555555555552E-2</v>
      </c>
      <c r="AM6" s="59">
        <f>AM5/AU5</f>
        <v>1.3774104683195593E-3</v>
      </c>
      <c r="AN6" s="60">
        <f>AN5/AT5</f>
        <v>5.5555555555555552E-2</v>
      </c>
      <c r="AO6" s="60">
        <f>AO5/AU5</f>
        <v>1.7217630853994491E-2</v>
      </c>
      <c r="AP6" s="59">
        <f>AP5/AT5</f>
        <v>0.16666666666666666</v>
      </c>
      <c r="AQ6" s="59">
        <f>AQ5/AU5</f>
        <v>0.16115702479338842</v>
      </c>
      <c r="AR6" s="60">
        <f>AR5/AT5</f>
        <v>5.5555555555555552E-2</v>
      </c>
      <c r="AS6" s="173">
        <f>AS5/AU5</f>
        <v>2.7548209366391185E-3</v>
      </c>
      <c r="AT6" s="174">
        <f>AH6+AJ6+AL6+AN6+AP6+AR6</f>
        <v>1</v>
      </c>
      <c r="AU6" s="175">
        <f>AI6+AK6+AM6+AO6+AQ6+AS6</f>
        <v>0.99862258953168048</v>
      </c>
      <c r="AV6" s="63">
        <f>AV5/AU5</f>
        <v>0.50826446280991733</v>
      </c>
      <c r="AW6" s="64">
        <f>AW5/AU5</f>
        <v>0.49173553719008267</v>
      </c>
    </row>
    <row r="7" spans="1:49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1.3774104683195593E-3</v>
      </c>
      <c r="N7" s="162">
        <v>2</v>
      </c>
      <c r="Q7" s="177"/>
      <c r="R7" s="178" t="s">
        <v>116</v>
      </c>
      <c r="AG7" s="127"/>
      <c r="AH7" s="177"/>
      <c r="AI7" s="178" t="s">
        <v>136</v>
      </c>
    </row>
    <row r="8" spans="1:49" ht="14.25" x14ac:dyDescent="0.15">
      <c r="A8" s="179" t="s">
        <v>193</v>
      </c>
      <c r="B8" s="93">
        <v>1</v>
      </c>
      <c r="C8" s="73">
        <v>1</v>
      </c>
      <c r="D8" s="93">
        <v>1</v>
      </c>
      <c r="E8" s="73">
        <v>1</v>
      </c>
      <c r="F8" s="22">
        <f t="shared" si="0"/>
        <v>0</v>
      </c>
      <c r="G8" s="33">
        <f t="shared" si="0"/>
        <v>0</v>
      </c>
      <c r="H8" s="93"/>
      <c r="I8" s="73"/>
      <c r="J8" s="22">
        <f t="shared" si="1"/>
        <v>1</v>
      </c>
      <c r="K8" s="34">
        <f t="shared" si="1"/>
        <v>1</v>
      </c>
      <c r="L8" s="161">
        <f t="shared" si="2"/>
        <v>0</v>
      </c>
      <c r="M8" s="35">
        <f t="shared" si="3"/>
        <v>6.8870523415977963E-4</v>
      </c>
      <c r="N8" s="162">
        <v>5</v>
      </c>
      <c r="Q8" s="177"/>
      <c r="R8" s="178"/>
      <c r="AH8" s="177"/>
      <c r="AI8" s="178" t="s">
        <v>116</v>
      </c>
    </row>
    <row r="9" spans="1:49" ht="14.25" x14ac:dyDescent="0.15">
      <c r="A9" s="179" t="s">
        <v>138</v>
      </c>
      <c r="B9" s="93">
        <v>132</v>
      </c>
      <c r="C9" s="73">
        <v>222</v>
      </c>
      <c r="D9" s="93">
        <v>133</v>
      </c>
      <c r="E9" s="73">
        <v>224</v>
      </c>
      <c r="F9" s="22">
        <f t="shared" si="0"/>
        <v>-1</v>
      </c>
      <c r="G9" s="33">
        <f t="shared" si="0"/>
        <v>-2</v>
      </c>
      <c r="H9" s="93">
        <v>119</v>
      </c>
      <c r="I9" s="73">
        <v>204</v>
      </c>
      <c r="J9" s="22">
        <f t="shared" si="1"/>
        <v>13</v>
      </c>
      <c r="K9" s="34">
        <f t="shared" si="1"/>
        <v>18</v>
      </c>
      <c r="L9" s="161">
        <f t="shared" si="2"/>
        <v>8.8235294117647065E-2</v>
      </c>
      <c r="M9" s="35">
        <f t="shared" si="3"/>
        <v>0.15289256198347106</v>
      </c>
      <c r="N9" s="162">
        <v>5</v>
      </c>
      <c r="P9" s="127"/>
      <c r="Q9" s="177"/>
    </row>
    <row r="10" spans="1:49" ht="14.25" x14ac:dyDescent="0.15">
      <c r="A10" s="179" t="s">
        <v>139</v>
      </c>
      <c r="B10" s="22">
        <v>10</v>
      </c>
      <c r="C10" s="73">
        <v>10</v>
      </c>
      <c r="D10" s="22">
        <v>10</v>
      </c>
      <c r="E10" s="73">
        <v>10</v>
      </c>
      <c r="F10" s="22">
        <f t="shared" si="0"/>
        <v>0</v>
      </c>
      <c r="G10" s="33">
        <f t="shared" si="0"/>
        <v>0</v>
      </c>
      <c r="H10" s="22">
        <v>6</v>
      </c>
      <c r="I10" s="73">
        <v>6</v>
      </c>
      <c r="J10" s="22">
        <f t="shared" si="1"/>
        <v>4</v>
      </c>
      <c r="K10" s="34">
        <f t="shared" si="1"/>
        <v>4</v>
      </c>
      <c r="L10" s="161">
        <f t="shared" si="2"/>
        <v>0.66666666666666663</v>
      </c>
      <c r="M10" s="35">
        <f t="shared" si="3"/>
        <v>6.8870523415977963E-3</v>
      </c>
      <c r="N10" s="162">
        <v>1</v>
      </c>
    </row>
    <row r="11" spans="1:49" ht="14.25" x14ac:dyDescent="0.15">
      <c r="A11" s="180" t="s">
        <v>140</v>
      </c>
      <c r="B11" s="93">
        <v>9</v>
      </c>
      <c r="C11" s="73">
        <v>23</v>
      </c>
      <c r="D11" s="93">
        <v>9</v>
      </c>
      <c r="E11" s="73">
        <v>23</v>
      </c>
      <c r="F11" s="22">
        <f t="shared" si="0"/>
        <v>0</v>
      </c>
      <c r="G11" s="33">
        <f t="shared" si="0"/>
        <v>0</v>
      </c>
      <c r="H11" s="93">
        <v>10</v>
      </c>
      <c r="I11" s="73">
        <v>22</v>
      </c>
      <c r="J11" s="22">
        <f t="shared" si="1"/>
        <v>-1</v>
      </c>
      <c r="K11" s="34">
        <f t="shared" si="1"/>
        <v>1</v>
      </c>
      <c r="L11" s="161">
        <f t="shared" si="2"/>
        <v>4.5454545454545456E-2</v>
      </c>
      <c r="M11" s="35">
        <f t="shared" si="3"/>
        <v>1.5840220385674932E-2</v>
      </c>
      <c r="N11" s="162">
        <v>1</v>
      </c>
    </row>
    <row r="12" spans="1:49" ht="14.25" x14ac:dyDescent="0.15">
      <c r="A12" s="179" t="s">
        <v>141</v>
      </c>
      <c r="B12" s="93">
        <v>4</v>
      </c>
      <c r="C12" s="73">
        <v>4</v>
      </c>
      <c r="D12" s="93">
        <v>4</v>
      </c>
      <c r="E12" s="73">
        <v>4</v>
      </c>
      <c r="F12" s="22">
        <f t="shared" si="0"/>
        <v>0</v>
      </c>
      <c r="G12" s="33">
        <f t="shared" si="0"/>
        <v>0</v>
      </c>
      <c r="H12" s="93">
        <v>1</v>
      </c>
      <c r="I12" s="73">
        <v>1</v>
      </c>
      <c r="J12" s="22">
        <f t="shared" si="1"/>
        <v>3</v>
      </c>
      <c r="K12" s="34">
        <f t="shared" si="1"/>
        <v>3</v>
      </c>
      <c r="L12" s="161">
        <f t="shared" si="2"/>
        <v>3</v>
      </c>
      <c r="M12" s="35">
        <f t="shared" si="3"/>
        <v>2.7548209366391185E-3</v>
      </c>
      <c r="N12" s="162">
        <v>1</v>
      </c>
    </row>
    <row r="13" spans="1:49" ht="14.25" x14ac:dyDescent="0.15">
      <c r="A13" s="179" t="s">
        <v>142</v>
      </c>
      <c r="B13" s="22"/>
      <c r="C13" s="73"/>
      <c r="D13" s="22"/>
      <c r="E13" s="73"/>
      <c r="F13" s="22">
        <f t="shared" si="0"/>
        <v>0</v>
      </c>
      <c r="G13" s="36">
        <f t="shared" si="0"/>
        <v>0</v>
      </c>
      <c r="H13" s="22">
        <v>2</v>
      </c>
      <c r="I13" s="73">
        <v>2</v>
      </c>
      <c r="J13" s="22">
        <f t="shared" si="1"/>
        <v>-2</v>
      </c>
      <c r="K13" s="34">
        <f t="shared" si="1"/>
        <v>-2</v>
      </c>
      <c r="L13" s="161">
        <f t="shared" si="2"/>
        <v>-1</v>
      </c>
      <c r="M13" s="35">
        <f t="shared" si="3"/>
        <v>0</v>
      </c>
      <c r="N13" s="162">
        <v>4</v>
      </c>
    </row>
    <row r="14" spans="1:49" ht="14.25" x14ac:dyDescent="0.15">
      <c r="A14" s="179" t="s">
        <v>143</v>
      </c>
      <c r="B14" s="22">
        <v>6</v>
      </c>
      <c r="C14" s="73">
        <v>10</v>
      </c>
      <c r="D14" s="22">
        <v>5</v>
      </c>
      <c r="E14" s="73">
        <v>7</v>
      </c>
      <c r="F14" s="22">
        <f t="shared" si="0"/>
        <v>1</v>
      </c>
      <c r="G14" s="33">
        <f t="shared" si="0"/>
        <v>3</v>
      </c>
      <c r="H14" s="22">
        <v>4</v>
      </c>
      <c r="I14" s="73">
        <v>6</v>
      </c>
      <c r="J14" s="22">
        <f t="shared" si="1"/>
        <v>2</v>
      </c>
      <c r="K14" s="34">
        <f t="shared" si="1"/>
        <v>4</v>
      </c>
      <c r="L14" s="161">
        <f t="shared" si="2"/>
        <v>0.66666666666666663</v>
      </c>
      <c r="M14" s="35">
        <f t="shared" si="3"/>
        <v>6.8870523415977963E-3</v>
      </c>
      <c r="N14" s="162">
        <v>1</v>
      </c>
    </row>
    <row r="15" spans="1:49" ht="14.25" x14ac:dyDescent="0.15">
      <c r="A15" s="179" t="s">
        <v>144</v>
      </c>
      <c r="B15" s="93">
        <v>199</v>
      </c>
      <c r="C15" s="73">
        <v>244</v>
      </c>
      <c r="D15" s="93">
        <v>201</v>
      </c>
      <c r="E15" s="73">
        <v>244</v>
      </c>
      <c r="F15" s="22">
        <f t="shared" si="0"/>
        <v>-2</v>
      </c>
      <c r="G15" s="33">
        <f t="shared" si="0"/>
        <v>0</v>
      </c>
      <c r="H15" s="93">
        <v>189</v>
      </c>
      <c r="I15" s="73">
        <v>231</v>
      </c>
      <c r="J15" s="22">
        <f t="shared" si="1"/>
        <v>10</v>
      </c>
      <c r="K15" s="34">
        <f t="shared" si="1"/>
        <v>13</v>
      </c>
      <c r="L15" s="161">
        <f t="shared" si="2"/>
        <v>5.627705627705628E-2</v>
      </c>
      <c r="M15" s="35">
        <f t="shared" si="3"/>
        <v>0.16804407713498623</v>
      </c>
      <c r="N15" s="162">
        <v>1</v>
      </c>
    </row>
    <row r="16" spans="1:49" ht="14.25" x14ac:dyDescent="0.15">
      <c r="A16" s="179" t="s">
        <v>73</v>
      </c>
      <c r="B16" s="93">
        <v>104</v>
      </c>
      <c r="C16" s="73">
        <v>108</v>
      </c>
      <c r="D16" s="93">
        <v>103</v>
      </c>
      <c r="E16" s="73">
        <v>107</v>
      </c>
      <c r="F16" s="22">
        <f t="shared" si="0"/>
        <v>1</v>
      </c>
      <c r="G16" s="33">
        <f t="shared" si="0"/>
        <v>1</v>
      </c>
      <c r="H16" s="93">
        <v>121</v>
      </c>
      <c r="I16" s="73">
        <v>125</v>
      </c>
      <c r="J16" s="22">
        <f t="shared" si="1"/>
        <v>-17</v>
      </c>
      <c r="K16" s="34">
        <f t="shared" si="1"/>
        <v>-17</v>
      </c>
      <c r="L16" s="161">
        <f t="shared" si="2"/>
        <v>-0.13600000000000001</v>
      </c>
      <c r="M16" s="35">
        <f t="shared" si="3"/>
        <v>7.43801652892562E-2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6.8870523415977963E-4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1.3774104683195593E-3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/>
      <c r="I20" s="73"/>
      <c r="J20" s="22">
        <f t="shared" ref="J20:K30" si="4">B20-H20</f>
        <v>0</v>
      </c>
      <c r="K20" s="34">
        <f t="shared" si="4"/>
        <v>0</v>
      </c>
      <c r="L20" s="161">
        <f t="shared" si="2"/>
        <v>0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6.8870523415977963E-4</v>
      </c>
      <c r="N21" s="162">
        <v>3</v>
      </c>
    </row>
    <row r="22" spans="1:14" ht="14.25" x14ac:dyDescent="0.15">
      <c r="A22" s="179" t="s">
        <v>150</v>
      </c>
      <c r="B22" s="93">
        <v>13</v>
      </c>
      <c r="C22" s="73">
        <v>13</v>
      </c>
      <c r="D22" s="93">
        <v>12</v>
      </c>
      <c r="E22" s="73">
        <v>12</v>
      </c>
      <c r="F22" s="37">
        <f t="shared" si="0"/>
        <v>1</v>
      </c>
      <c r="G22" s="33">
        <f t="shared" si="0"/>
        <v>1</v>
      </c>
      <c r="H22" s="93">
        <v>8</v>
      </c>
      <c r="I22" s="73">
        <v>8</v>
      </c>
      <c r="J22" s="37">
        <f t="shared" si="4"/>
        <v>5</v>
      </c>
      <c r="K22" s="38">
        <f t="shared" si="4"/>
        <v>5</v>
      </c>
      <c r="L22" s="161">
        <f t="shared" si="2"/>
        <v>0.625</v>
      </c>
      <c r="M22" s="39">
        <f t="shared" si="3"/>
        <v>8.9531680440771352E-3</v>
      </c>
      <c r="N22" s="162">
        <v>1</v>
      </c>
    </row>
    <row r="23" spans="1:14" ht="14.25" x14ac:dyDescent="0.15">
      <c r="A23" s="181" t="s">
        <v>151</v>
      </c>
      <c r="B23" s="22">
        <v>62</v>
      </c>
      <c r="C23" s="73">
        <v>62</v>
      </c>
      <c r="D23" s="22">
        <v>70</v>
      </c>
      <c r="E23" s="73">
        <v>70</v>
      </c>
      <c r="F23" s="37">
        <f t="shared" si="0"/>
        <v>-8</v>
      </c>
      <c r="G23" s="40">
        <f t="shared" si="0"/>
        <v>-8</v>
      </c>
      <c r="H23" s="22">
        <v>53</v>
      </c>
      <c r="I23" s="73">
        <v>53</v>
      </c>
      <c r="J23" s="37">
        <f t="shared" si="4"/>
        <v>9</v>
      </c>
      <c r="K23" s="38">
        <f t="shared" si="4"/>
        <v>9</v>
      </c>
      <c r="L23" s="161">
        <f t="shared" si="2"/>
        <v>0.16981132075471697</v>
      </c>
      <c r="M23" s="39">
        <f t="shared" si="3"/>
        <v>4.2699724517906337E-2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6.8870523415977963E-4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6.8870523415977963E-4</v>
      </c>
      <c r="N26" s="162">
        <v>4</v>
      </c>
    </row>
    <row r="27" spans="1:14" ht="14.25" x14ac:dyDescent="0.15">
      <c r="A27" s="179" t="s">
        <v>154</v>
      </c>
      <c r="B27" s="22">
        <v>5</v>
      </c>
      <c r="C27" s="73">
        <v>5</v>
      </c>
      <c r="D27" s="22">
        <v>5</v>
      </c>
      <c r="E27" s="73">
        <v>5</v>
      </c>
      <c r="F27" s="22">
        <f t="shared" si="0"/>
        <v>0</v>
      </c>
      <c r="G27" s="33">
        <f t="shared" si="0"/>
        <v>0</v>
      </c>
      <c r="H27" s="22">
        <v>6</v>
      </c>
      <c r="I27" s="73">
        <v>6</v>
      </c>
      <c r="J27" s="22">
        <f t="shared" si="4"/>
        <v>-1</v>
      </c>
      <c r="K27" s="34">
        <f t="shared" si="4"/>
        <v>-1</v>
      </c>
      <c r="L27" s="161">
        <f t="shared" si="2"/>
        <v>-0.16666666666666666</v>
      </c>
      <c r="M27" s="35">
        <f t="shared" si="3"/>
        <v>3.4435261707988982E-3</v>
      </c>
      <c r="N27" s="162">
        <v>1</v>
      </c>
    </row>
    <row r="28" spans="1:14" ht="14.25" x14ac:dyDescent="0.15">
      <c r="A28" s="179" t="s">
        <v>155</v>
      </c>
      <c r="B28" s="93">
        <v>109</v>
      </c>
      <c r="C28" s="109">
        <v>122</v>
      </c>
      <c r="D28" s="93">
        <v>110</v>
      </c>
      <c r="E28" s="109">
        <v>124</v>
      </c>
      <c r="F28" s="93">
        <f t="shared" si="0"/>
        <v>-1</v>
      </c>
      <c r="G28" s="105">
        <f t="shared" si="0"/>
        <v>-2</v>
      </c>
      <c r="H28" s="93">
        <v>106</v>
      </c>
      <c r="I28" s="109">
        <v>116</v>
      </c>
      <c r="J28" s="93">
        <f t="shared" si="4"/>
        <v>3</v>
      </c>
      <c r="K28" s="106">
        <f t="shared" si="4"/>
        <v>6</v>
      </c>
      <c r="L28" s="161">
        <f t="shared" si="2"/>
        <v>5.1724137931034482E-2</v>
      </c>
      <c r="M28" s="108">
        <f t="shared" si="3"/>
        <v>8.4022038567493115E-2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5</v>
      </c>
      <c r="I29" s="73">
        <v>5</v>
      </c>
      <c r="J29" s="22">
        <f t="shared" si="4"/>
        <v>0</v>
      </c>
      <c r="K29" s="34">
        <f t="shared" si="4"/>
        <v>0</v>
      </c>
      <c r="L29" s="161">
        <f t="shared" si="2"/>
        <v>0</v>
      </c>
      <c r="M29" s="35">
        <f t="shared" si="3"/>
        <v>3.4435261707988982E-3</v>
      </c>
      <c r="N29" s="162">
        <v>1</v>
      </c>
    </row>
    <row r="30" spans="1:14" ht="14.25" x14ac:dyDescent="0.15">
      <c r="A30" s="179" t="s">
        <v>157</v>
      </c>
      <c r="B30" s="22"/>
      <c r="C30" s="73"/>
      <c r="D30" s="22">
        <v>1</v>
      </c>
      <c r="E30" s="73">
        <v>1</v>
      </c>
      <c r="F30" s="22">
        <f t="shared" si="0"/>
        <v>-1</v>
      </c>
      <c r="G30" s="33">
        <f t="shared" si="0"/>
        <v>-1</v>
      </c>
      <c r="H30" s="22">
        <v>1</v>
      </c>
      <c r="I30" s="73">
        <v>1</v>
      </c>
      <c r="J30" s="22">
        <f t="shared" si="4"/>
        <v>-1</v>
      </c>
      <c r="K30" s="34">
        <f t="shared" si="4"/>
        <v>-1</v>
      </c>
      <c r="L30" s="161">
        <f t="shared" si="2"/>
        <v>-1</v>
      </c>
      <c r="M30" s="35">
        <f t="shared" si="3"/>
        <v>0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7</v>
      </c>
      <c r="C32" s="73">
        <v>16</v>
      </c>
      <c r="D32" s="93">
        <v>6</v>
      </c>
      <c r="E32" s="73">
        <v>15</v>
      </c>
      <c r="F32" s="22">
        <f t="shared" si="0"/>
        <v>1</v>
      </c>
      <c r="G32" s="33">
        <f t="shared" si="0"/>
        <v>1</v>
      </c>
      <c r="H32" s="93">
        <v>5</v>
      </c>
      <c r="I32" s="73">
        <v>12</v>
      </c>
      <c r="J32" s="22">
        <f t="shared" ref="J32:K55" si="5">B32-H32</f>
        <v>2</v>
      </c>
      <c r="K32" s="34">
        <f t="shared" si="5"/>
        <v>4</v>
      </c>
      <c r="L32" s="161">
        <f t="shared" si="2"/>
        <v>0.33333333333333331</v>
      </c>
      <c r="M32" s="35">
        <f t="shared" si="3"/>
        <v>1.1019283746556474E-2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1</v>
      </c>
      <c r="I33" s="73">
        <v>1</v>
      </c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6.8870523415977963E-4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22</v>
      </c>
      <c r="C35" s="73">
        <v>36</v>
      </c>
      <c r="D35" s="93">
        <v>23</v>
      </c>
      <c r="E35" s="73">
        <v>37</v>
      </c>
      <c r="F35" s="22">
        <f t="shared" si="6"/>
        <v>-1</v>
      </c>
      <c r="G35" s="36">
        <f t="shared" si="6"/>
        <v>-1</v>
      </c>
      <c r="H35" s="93">
        <v>21</v>
      </c>
      <c r="I35" s="73">
        <v>30</v>
      </c>
      <c r="J35" s="22">
        <f t="shared" si="5"/>
        <v>1</v>
      </c>
      <c r="K35" s="34">
        <f t="shared" si="5"/>
        <v>6</v>
      </c>
      <c r="L35" s="161">
        <f t="shared" si="2"/>
        <v>0.2</v>
      </c>
      <c r="M35" s="35">
        <f t="shared" si="3"/>
        <v>2.4793388429752067E-2</v>
      </c>
      <c r="N35" s="162">
        <v>1</v>
      </c>
    </row>
    <row r="36" spans="1:14" ht="14.25" x14ac:dyDescent="0.15">
      <c r="A36" s="179" t="s">
        <v>163</v>
      </c>
      <c r="B36" s="93">
        <v>1</v>
      </c>
      <c r="C36" s="73">
        <v>5</v>
      </c>
      <c r="D36" s="93">
        <v>1</v>
      </c>
      <c r="E36" s="73">
        <v>5</v>
      </c>
      <c r="F36" s="22">
        <f t="shared" si="6"/>
        <v>0</v>
      </c>
      <c r="G36" s="36">
        <f t="shared" si="6"/>
        <v>0</v>
      </c>
      <c r="H36" s="93"/>
      <c r="I36" s="73">
        <v>4</v>
      </c>
      <c r="J36" s="22">
        <f t="shared" si="5"/>
        <v>1</v>
      </c>
      <c r="K36" s="34">
        <f t="shared" si="5"/>
        <v>1</v>
      </c>
      <c r="L36" s="161">
        <f t="shared" si="2"/>
        <v>0.25</v>
      </c>
      <c r="M36" s="35">
        <f t="shared" si="3"/>
        <v>3.4435261707988982E-3</v>
      </c>
      <c r="N36" s="162">
        <v>5</v>
      </c>
    </row>
    <row r="37" spans="1:14" ht="14.25" x14ac:dyDescent="0.15">
      <c r="A37" s="179" t="s">
        <v>164</v>
      </c>
      <c r="B37" s="22">
        <v>3</v>
      </c>
      <c r="C37" s="73">
        <v>3</v>
      </c>
      <c r="D37" s="22">
        <v>3</v>
      </c>
      <c r="E37" s="73">
        <v>3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2</v>
      </c>
      <c r="K37" s="34">
        <f t="shared" si="5"/>
        <v>2</v>
      </c>
      <c r="L37" s="161">
        <f t="shared" si="2"/>
        <v>2</v>
      </c>
      <c r="M37" s="35">
        <f t="shared" si="3"/>
        <v>2.0661157024793389E-3</v>
      </c>
      <c r="N37" s="162">
        <v>5</v>
      </c>
    </row>
    <row r="38" spans="1:14" ht="14.25" x14ac:dyDescent="0.15">
      <c r="A38" s="182" t="s">
        <v>165</v>
      </c>
      <c r="B38" s="93">
        <v>274</v>
      </c>
      <c r="C38" s="72">
        <v>334</v>
      </c>
      <c r="D38" s="93">
        <v>281</v>
      </c>
      <c r="E38" s="72">
        <v>341</v>
      </c>
      <c r="F38" s="22">
        <f t="shared" si="6"/>
        <v>-7</v>
      </c>
      <c r="G38" s="36">
        <f t="shared" si="6"/>
        <v>-7</v>
      </c>
      <c r="H38" s="93">
        <v>269</v>
      </c>
      <c r="I38" s="72">
        <v>320</v>
      </c>
      <c r="J38" s="22">
        <f t="shared" si="5"/>
        <v>5</v>
      </c>
      <c r="K38" s="34">
        <f t="shared" si="5"/>
        <v>14</v>
      </c>
      <c r="L38" s="161">
        <f t="shared" si="2"/>
        <v>4.3749999999999997E-2</v>
      </c>
      <c r="M38" s="35">
        <f t="shared" si="3"/>
        <v>0.23002754820936638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6.8870523415977963E-4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/>
      <c r="C42" s="73"/>
      <c r="D42" s="22"/>
      <c r="E42" s="73"/>
      <c r="F42" s="22">
        <f t="shared" si="6"/>
        <v>0</v>
      </c>
      <c r="G42" s="36">
        <f t="shared" si="6"/>
        <v>0</v>
      </c>
      <c r="H42" s="22">
        <v>1</v>
      </c>
      <c r="I42" s="73">
        <v>1</v>
      </c>
      <c r="J42" s="22">
        <f t="shared" si="5"/>
        <v>-1</v>
      </c>
      <c r="K42" s="34">
        <f t="shared" si="5"/>
        <v>-1</v>
      </c>
      <c r="L42" s="161">
        <f t="shared" si="2"/>
        <v>-1</v>
      </c>
      <c r="M42" s="35">
        <f t="shared" si="3"/>
        <v>0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6.8870523415977963E-4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22</v>
      </c>
      <c r="C46" s="72">
        <v>24</v>
      </c>
      <c r="D46" s="22">
        <v>23</v>
      </c>
      <c r="E46" s="72">
        <v>25</v>
      </c>
      <c r="F46" s="77">
        <f t="shared" si="6"/>
        <v>-1</v>
      </c>
      <c r="G46" s="33">
        <f t="shared" si="6"/>
        <v>-1</v>
      </c>
      <c r="H46" s="22">
        <v>22</v>
      </c>
      <c r="I46" s="72">
        <v>23</v>
      </c>
      <c r="J46" s="22">
        <f t="shared" si="5"/>
        <v>0</v>
      </c>
      <c r="K46" s="34">
        <f t="shared" si="5"/>
        <v>1</v>
      </c>
      <c r="L46" s="161">
        <f t="shared" si="2"/>
        <v>4.3478260869565216E-2</v>
      </c>
      <c r="M46" s="35">
        <f t="shared" si="3"/>
        <v>1.6528925619834711E-2</v>
      </c>
      <c r="N46" s="162">
        <v>1</v>
      </c>
    </row>
    <row r="47" spans="1:14" ht="14.25" x14ac:dyDescent="0.15">
      <c r="A47" s="184" t="s">
        <v>173</v>
      </c>
      <c r="B47" s="22">
        <v>1</v>
      </c>
      <c r="C47" s="72">
        <v>1</v>
      </c>
      <c r="D47" s="22">
        <v>1</v>
      </c>
      <c r="E47" s="72">
        <v>1</v>
      </c>
      <c r="F47" s="79">
        <f t="shared" si="6"/>
        <v>0</v>
      </c>
      <c r="G47" s="30">
        <f t="shared" si="6"/>
        <v>0</v>
      </c>
      <c r="H47" s="22"/>
      <c r="I47" s="72"/>
      <c r="J47" s="22">
        <f t="shared" si="5"/>
        <v>1</v>
      </c>
      <c r="K47" s="34">
        <f t="shared" si="5"/>
        <v>1</v>
      </c>
      <c r="L47" s="161">
        <f t="shared" si="2"/>
        <v>0</v>
      </c>
      <c r="M47" s="35">
        <f t="shared" si="3"/>
        <v>6.8870523415977963E-4</v>
      </c>
      <c r="N47" s="162">
        <v>3</v>
      </c>
    </row>
    <row r="48" spans="1:14" ht="14.25" x14ac:dyDescent="0.15">
      <c r="A48" s="179" t="s">
        <v>174</v>
      </c>
      <c r="B48" s="22">
        <v>7</v>
      </c>
      <c r="C48" s="73">
        <v>7</v>
      </c>
      <c r="D48" s="22">
        <v>7</v>
      </c>
      <c r="E48" s="73">
        <v>7</v>
      </c>
      <c r="F48" s="77">
        <f t="shared" si="6"/>
        <v>0</v>
      </c>
      <c r="G48" s="33">
        <f t="shared" si="6"/>
        <v>0</v>
      </c>
      <c r="H48" s="22">
        <v>6</v>
      </c>
      <c r="I48" s="73">
        <v>6</v>
      </c>
      <c r="J48" s="21">
        <f t="shared" si="5"/>
        <v>1</v>
      </c>
      <c r="K48" s="34">
        <f t="shared" si="5"/>
        <v>1</v>
      </c>
      <c r="L48" s="161">
        <f t="shared" si="2"/>
        <v>0.16666666666666666</v>
      </c>
      <c r="M48" s="35">
        <f t="shared" si="3"/>
        <v>4.8209366391184574E-3</v>
      </c>
      <c r="N48" s="162">
        <v>2</v>
      </c>
    </row>
    <row r="49" spans="1:14" ht="14.25" x14ac:dyDescent="0.15">
      <c r="A49" s="179" t="s">
        <v>175</v>
      </c>
      <c r="B49" s="22">
        <v>17</v>
      </c>
      <c r="C49" s="73">
        <v>24</v>
      </c>
      <c r="D49" s="22">
        <v>17</v>
      </c>
      <c r="E49" s="73">
        <v>24</v>
      </c>
      <c r="F49" s="77">
        <f t="shared" si="6"/>
        <v>0</v>
      </c>
      <c r="G49" s="33">
        <f t="shared" si="6"/>
        <v>0</v>
      </c>
      <c r="H49" s="185">
        <v>20</v>
      </c>
      <c r="I49" s="73">
        <v>26</v>
      </c>
      <c r="J49" s="21">
        <f t="shared" si="5"/>
        <v>-3</v>
      </c>
      <c r="K49" s="34">
        <f t="shared" si="5"/>
        <v>-2</v>
      </c>
      <c r="L49" s="161">
        <f t="shared" si="2"/>
        <v>-7.6923076923076927E-2</v>
      </c>
      <c r="M49" s="35">
        <f t="shared" si="3"/>
        <v>1.6528925619834711E-2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/>
      <c r="C51" s="73"/>
      <c r="D51" s="22"/>
      <c r="E51" s="73"/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-1</v>
      </c>
      <c r="K51" s="34">
        <f t="shared" si="5"/>
        <v>-1</v>
      </c>
      <c r="L51" s="161">
        <f t="shared" si="2"/>
        <v>-1</v>
      </c>
      <c r="M51" s="35">
        <f t="shared" si="3"/>
        <v>0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6.8870523415977963E-4</v>
      </c>
      <c r="N52" s="162">
        <v>5</v>
      </c>
    </row>
    <row r="53" spans="1:14" ht="14.25" x14ac:dyDescent="0.15">
      <c r="A53" s="179" t="s">
        <v>178</v>
      </c>
      <c r="B53" s="22">
        <v>139</v>
      </c>
      <c r="C53" s="73">
        <v>153</v>
      </c>
      <c r="D53" s="22">
        <v>139</v>
      </c>
      <c r="E53" s="73">
        <v>153</v>
      </c>
      <c r="F53" s="77">
        <f t="shared" si="6"/>
        <v>0</v>
      </c>
      <c r="G53" s="33">
        <f t="shared" si="6"/>
        <v>0</v>
      </c>
      <c r="H53" s="186">
        <v>113</v>
      </c>
      <c r="I53" s="73">
        <v>119</v>
      </c>
      <c r="J53" s="21">
        <f t="shared" si="5"/>
        <v>26</v>
      </c>
      <c r="K53" s="34">
        <f t="shared" si="5"/>
        <v>34</v>
      </c>
      <c r="L53" s="161">
        <f t="shared" si="2"/>
        <v>0.2857142857142857</v>
      </c>
      <c r="M53" s="35">
        <f t="shared" si="3"/>
        <v>0.10537190082644628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2</v>
      </c>
      <c r="D54" s="42">
        <v>1</v>
      </c>
      <c r="E54" s="189">
        <v>1</v>
      </c>
      <c r="F54" s="77">
        <f t="shared" si="6"/>
        <v>0</v>
      </c>
      <c r="G54" s="33">
        <f t="shared" si="6"/>
        <v>1</v>
      </c>
      <c r="H54" s="190">
        <v>1</v>
      </c>
      <c r="I54" s="189">
        <v>1</v>
      </c>
      <c r="J54" s="42">
        <f t="shared" si="5"/>
        <v>0</v>
      </c>
      <c r="K54" s="38">
        <f t="shared" si="5"/>
        <v>1</v>
      </c>
      <c r="L54" s="191">
        <f t="shared" si="2"/>
        <v>1</v>
      </c>
      <c r="M54" s="39">
        <f t="shared" si="3"/>
        <v>1.3774104683195593E-3</v>
      </c>
      <c r="N54" s="192">
        <v>0</v>
      </c>
    </row>
    <row r="55" spans="1:14" ht="15" thickBot="1" x14ac:dyDescent="0.2">
      <c r="A55" s="193" t="s">
        <v>53</v>
      </c>
      <c r="B55" s="43">
        <f>SUM(B4:B54)</f>
        <v>1170</v>
      </c>
      <c r="C55" s="75">
        <f>SUM(C4:C54)</f>
        <v>1452</v>
      </c>
      <c r="D55" s="43">
        <f>SUM(D4:D54)</f>
        <v>1188</v>
      </c>
      <c r="E55" s="75">
        <f>SUM(E4:E54)</f>
        <v>1467</v>
      </c>
      <c r="F55" s="44">
        <f t="shared" si="6"/>
        <v>-18</v>
      </c>
      <c r="G55" s="146">
        <f t="shared" si="6"/>
        <v>-15</v>
      </c>
      <c r="H55" s="43">
        <f>SUM(H4:H54)</f>
        <v>1108</v>
      </c>
      <c r="I55" s="43">
        <f>SUM(I4:I54)</f>
        <v>1348</v>
      </c>
      <c r="J55" s="44">
        <f t="shared" si="5"/>
        <v>62</v>
      </c>
      <c r="K55" s="45">
        <f t="shared" si="5"/>
        <v>104</v>
      </c>
      <c r="L55" s="194">
        <f t="shared" si="2"/>
        <v>7.71513353115727E-2</v>
      </c>
      <c r="M55" s="195">
        <f t="shared" si="3"/>
        <v>1</v>
      </c>
      <c r="N55" s="7"/>
    </row>
    <row r="56" spans="1:14" x14ac:dyDescent="0.15">
      <c r="M56" s="196"/>
    </row>
  </sheetData>
  <mergeCells count="33">
    <mergeCell ref="AV3:AW3"/>
    <mergeCell ref="AJ3:AK3"/>
    <mergeCell ref="AL3:AM3"/>
    <mergeCell ref="AN3:AO3"/>
    <mergeCell ref="AP3:AQ3"/>
    <mergeCell ref="AR3:AS3"/>
    <mergeCell ref="AT3:AU3"/>
    <mergeCell ref="Y2:Z2"/>
    <mergeCell ref="AA2:AB2"/>
    <mergeCell ref="AC2:AD2"/>
    <mergeCell ref="AE2:AF2"/>
    <mergeCell ref="AG3:AG4"/>
    <mergeCell ref="AH3:AI3"/>
    <mergeCell ref="AP1:AQ1"/>
    <mergeCell ref="AR1:AS1"/>
    <mergeCell ref="AT1:AU1"/>
    <mergeCell ref="AV1:AW1"/>
    <mergeCell ref="B2:C2"/>
    <mergeCell ref="D2:E2"/>
    <mergeCell ref="F2:G2"/>
    <mergeCell ref="H2:I2"/>
    <mergeCell ref="J2:K2"/>
    <mergeCell ref="P2:P3"/>
    <mergeCell ref="I1:M1"/>
    <mergeCell ref="AG1:AG2"/>
    <mergeCell ref="AH1:AI1"/>
    <mergeCell ref="AJ1:AK1"/>
    <mergeCell ref="AL1:AM1"/>
    <mergeCell ref="AN1:AO1"/>
    <mergeCell ref="Q2:R2"/>
    <mergeCell ref="S2:T2"/>
    <mergeCell ref="U2:V2"/>
    <mergeCell ref="W2:X2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AK61"/>
  <sheetViews>
    <sheetView topLeftCell="C1" zoomScaleNormal="100" zoomScaleSheetLayoutView="100" workbookViewId="0">
      <selection activeCell="E3" sqref="E3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89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43617</v>
      </c>
      <c r="F3" s="257"/>
      <c r="G3" s="256">
        <v>43586</v>
      </c>
      <c r="H3" s="257"/>
      <c r="I3" s="250" t="s">
        <v>3</v>
      </c>
      <c r="J3" s="251"/>
      <c r="K3" s="256">
        <v>43252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1.6012810248198558E-3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994</v>
      </c>
      <c r="X5" s="83">
        <v>6</v>
      </c>
      <c r="Y5" s="83">
        <f>SUM(T7+T14+T15+T30+T32+T33+T36+T42+T44+T45+T47+T50+T51)</f>
        <v>9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225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1250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2</v>
      </c>
      <c r="H6" s="74">
        <v>2</v>
      </c>
      <c r="I6" s="21">
        <f t="shared" si="0"/>
        <v>0</v>
      </c>
      <c r="J6" s="30">
        <f t="shared" si="0"/>
        <v>0</v>
      </c>
      <c r="K6" s="126">
        <v>1</v>
      </c>
      <c r="L6" s="74">
        <v>1</v>
      </c>
      <c r="M6" s="21">
        <f t="shared" si="1"/>
        <v>1</v>
      </c>
      <c r="N6" s="31">
        <f t="shared" si="1"/>
        <v>1</v>
      </c>
      <c r="O6" s="68">
        <f t="shared" si="2"/>
        <v>1</v>
      </c>
      <c r="P6" s="32">
        <f t="shared" si="3"/>
        <v>1.6012810248198558E-3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0.79520000000000002</v>
      </c>
      <c r="X6" s="60">
        <f>X5/AH5</f>
        <v>0.18181818181818182</v>
      </c>
      <c r="Y6" s="60">
        <f>Y5/AI5</f>
        <v>7.1999999999999998E-3</v>
      </c>
      <c r="Z6" s="59">
        <f>Z5/AH5</f>
        <v>6.0606060606060608E-2</v>
      </c>
      <c r="AA6" s="59">
        <f>AA5/AI5</f>
        <v>1.6000000000000001E-3</v>
      </c>
      <c r="AB6" s="60">
        <f>AB5/AH5</f>
        <v>9.0909090909090912E-2</v>
      </c>
      <c r="AC6" s="60">
        <f>AC5/AI5</f>
        <v>1.04E-2</v>
      </c>
      <c r="AD6" s="59">
        <f>AD5/AH5</f>
        <v>0.18181818181818182</v>
      </c>
      <c r="AE6" s="59">
        <f>AE5/AI5</f>
        <v>0.18</v>
      </c>
      <c r="AF6" s="60">
        <f>AF5/AH5</f>
        <v>6.0606060606060608E-2</v>
      </c>
      <c r="AG6" s="60">
        <f>AG5/AI5</f>
        <v>1.6000000000000001E-3</v>
      </c>
      <c r="AH6" s="61">
        <f>V6+X6+Z6+AB6+AD6+AF6</f>
        <v>1</v>
      </c>
      <c r="AI6" s="62">
        <f>W6+Y6+AA6+AC6+AE6+AG6+0.001</f>
        <v>0.997</v>
      </c>
      <c r="AJ6" s="63">
        <f>AJ5/AI5</f>
        <v>0.40720000000000001</v>
      </c>
      <c r="AK6" s="64">
        <f>AK5/AI5</f>
        <v>0.49440000000000001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1.6012810248198558E-3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118</v>
      </c>
      <c r="F8" s="73">
        <v>215</v>
      </c>
      <c r="G8" s="93">
        <v>120</v>
      </c>
      <c r="H8" s="73">
        <v>219</v>
      </c>
      <c r="I8" s="22">
        <f t="shared" si="0"/>
        <v>-2</v>
      </c>
      <c r="J8" s="33">
        <f t="shared" si="0"/>
        <v>-4</v>
      </c>
      <c r="K8" s="93">
        <v>125</v>
      </c>
      <c r="L8" s="73">
        <v>231</v>
      </c>
      <c r="M8" s="22">
        <f t="shared" si="1"/>
        <v>-7</v>
      </c>
      <c r="N8" s="34">
        <f t="shared" si="1"/>
        <v>-16</v>
      </c>
      <c r="O8" s="69">
        <f t="shared" si="2"/>
        <v>-6.9264069264069264E-2</v>
      </c>
      <c r="P8" s="35">
        <f t="shared" si="3"/>
        <v>0.17213771016813451</v>
      </c>
      <c r="Q8" s="10"/>
      <c r="R8">
        <v>1</v>
      </c>
      <c r="S8" s="97" t="e">
        <f>E5:F538</f>
        <v>#VALUE!</v>
      </c>
      <c r="T8" s="49">
        <f t="shared" si="4"/>
        <v>215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7</v>
      </c>
      <c r="F9" s="73">
        <v>16</v>
      </c>
      <c r="G9" s="93">
        <v>7</v>
      </c>
      <c r="H9" s="73">
        <v>16</v>
      </c>
      <c r="I9" s="22">
        <f t="shared" si="0"/>
        <v>0</v>
      </c>
      <c r="J9" s="33">
        <f t="shared" si="0"/>
        <v>0</v>
      </c>
      <c r="K9" s="93">
        <v>7</v>
      </c>
      <c r="L9" s="73">
        <v>15</v>
      </c>
      <c r="M9" s="22">
        <f t="shared" si="1"/>
        <v>0</v>
      </c>
      <c r="N9" s="34">
        <f t="shared" si="1"/>
        <v>1</v>
      </c>
      <c r="O9" s="69">
        <f t="shared" si="2"/>
        <v>6.6666666666666666E-2</v>
      </c>
      <c r="P9" s="35">
        <f t="shared" si="3"/>
        <v>1.2810248198558846E-2</v>
      </c>
      <c r="Q9" s="10"/>
      <c r="R9">
        <v>1</v>
      </c>
      <c r="S9" s="94">
        <f t="shared" ref="S9:S53" si="5">D9</f>
        <v>1</v>
      </c>
      <c r="T9" s="49">
        <f t="shared" si="4"/>
        <v>16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2</v>
      </c>
      <c r="F10" s="73">
        <v>2</v>
      </c>
      <c r="G10" s="93">
        <v>2</v>
      </c>
      <c r="H10" s="73">
        <v>2</v>
      </c>
      <c r="I10" s="22">
        <f t="shared" si="0"/>
        <v>0</v>
      </c>
      <c r="J10" s="33">
        <f t="shared" si="0"/>
        <v>0</v>
      </c>
      <c r="K10" s="93">
        <v>3</v>
      </c>
      <c r="L10" s="73">
        <v>3</v>
      </c>
      <c r="M10" s="22">
        <f t="shared" si="1"/>
        <v>-1</v>
      </c>
      <c r="N10" s="34">
        <f t="shared" si="1"/>
        <v>-1</v>
      </c>
      <c r="O10" s="69">
        <f t="shared" si="2"/>
        <v>-0.33333333333333331</v>
      </c>
      <c r="P10" s="35">
        <f t="shared" si="3"/>
        <v>1.6012810248198558E-3</v>
      </c>
      <c r="Q10" s="10"/>
      <c r="R10" s="98">
        <v>1</v>
      </c>
      <c r="S10" s="96">
        <f t="shared" si="5"/>
        <v>4</v>
      </c>
      <c r="T10" s="49">
        <f t="shared" si="4"/>
        <v>2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3</v>
      </c>
      <c r="L11" s="73">
        <v>3</v>
      </c>
      <c r="M11" s="22">
        <f t="shared" si="1"/>
        <v>-2</v>
      </c>
      <c r="N11" s="34">
        <f t="shared" si="1"/>
        <v>-1</v>
      </c>
      <c r="O11" s="69">
        <f t="shared" si="2"/>
        <v>-0.33333333333333331</v>
      </c>
      <c r="P11" s="35">
        <f t="shared" si="3"/>
        <v>1.6012810248198558E-3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179</v>
      </c>
      <c r="F12" s="73">
        <v>225</v>
      </c>
      <c r="G12" s="93">
        <v>172</v>
      </c>
      <c r="H12" s="73">
        <v>218</v>
      </c>
      <c r="I12" s="22">
        <f t="shared" si="0"/>
        <v>7</v>
      </c>
      <c r="J12" s="33">
        <f t="shared" si="0"/>
        <v>7</v>
      </c>
      <c r="K12" s="93">
        <v>173</v>
      </c>
      <c r="L12" s="73">
        <v>229</v>
      </c>
      <c r="M12" s="22">
        <f t="shared" si="1"/>
        <v>6</v>
      </c>
      <c r="N12" s="34">
        <f t="shared" si="1"/>
        <v>-4</v>
      </c>
      <c r="O12" s="69">
        <f t="shared" si="2"/>
        <v>-1.7467248908296942E-2</v>
      </c>
      <c r="P12" s="35">
        <f t="shared" si="3"/>
        <v>0.18014411529223379</v>
      </c>
      <c r="Q12" s="10"/>
      <c r="R12">
        <v>1</v>
      </c>
      <c r="S12" s="94">
        <f t="shared" si="5"/>
        <v>1</v>
      </c>
      <c r="T12" s="49">
        <f t="shared" si="4"/>
        <v>225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132</v>
      </c>
      <c r="F13" s="73">
        <v>132</v>
      </c>
      <c r="G13" s="93">
        <v>132</v>
      </c>
      <c r="H13" s="73">
        <v>132</v>
      </c>
      <c r="I13" s="22">
        <f t="shared" si="0"/>
        <v>0</v>
      </c>
      <c r="J13" s="33">
        <f t="shared" si="0"/>
        <v>0</v>
      </c>
      <c r="K13" s="93">
        <v>131</v>
      </c>
      <c r="L13" s="73">
        <v>133</v>
      </c>
      <c r="M13" s="22">
        <f t="shared" si="1"/>
        <v>1</v>
      </c>
      <c r="N13" s="34">
        <f t="shared" si="1"/>
        <v>-1</v>
      </c>
      <c r="O13" s="69">
        <f>IF(ISERROR(N13/L13),0,N13/L13)</f>
        <v>-7.5187969924812026E-3</v>
      </c>
      <c r="P13" s="35">
        <f t="shared" si="3"/>
        <v>0.10568454763811048</v>
      </c>
      <c r="Q13" s="10"/>
      <c r="R13">
        <v>1</v>
      </c>
      <c r="S13" s="94">
        <f t="shared" si="5"/>
        <v>1</v>
      </c>
      <c r="T13" s="49">
        <f t="shared" si="4"/>
        <v>132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/>
      <c r="F14" s="73"/>
      <c r="G14" s="22"/>
      <c r="H14" s="73"/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0</v>
      </c>
      <c r="Q14" s="10"/>
      <c r="R14">
        <v>0</v>
      </c>
      <c r="S14" s="100">
        <f t="shared" si="5"/>
        <v>2</v>
      </c>
      <c r="T14" s="49">
        <f t="shared" si="4"/>
        <v>0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8.0064051240992789E-4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6</v>
      </c>
      <c r="F17" s="73">
        <v>6</v>
      </c>
      <c r="G17" s="93">
        <v>6</v>
      </c>
      <c r="H17" s="73">
        <v>6</v>
      </c>
      <c r="I17" s="22">
        <f t="shared" si="0"/>
        <v>0</v>
      </c>
      <c r="J17" s="33">
        <f t="shared" si="0"/>
        <v>0</v>
      </c>
      <c r="K17" s="93">
        <v>5</v>
      </c>
      <c r="L17" s="73">
        <v>5</v>
      </c>
      <c r="M17" s="22">
        <f t="shared" si="1"/>
        <v>1</v>
      </c>
      <c r="N17" s="34">
        <f t="shared" si="1"/>
        <v>1</v>
      </c>
      <c r="O17" s="69">
        <f t="shared" si="6"/>
        <v>0.2</v>
      </c>
      <c r="P17" s="35">
        <f t="shared" si="3"/>
        <v>4.8038430744595673E-3</v>
      </c>
      <c r="Q17" s="10"/>
      <c r="R17">
        <v>1</v>
      </c>
      <c r="S17" s="94">
        <f t="shared" si="5"/>
        <v>1</v>
      </c>
      <c r="T17" s="49">
        <f t="shared" si="4"/>
        <v>6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39</v>
      </c>
      <c r="F18" s="73">
        <v>39</v>
      </c>
      <c r="G18" s="93">
        <v>36</v>
      </c>
      <c r="H18" s="73">
        <v>36</v>
      </c>
      <c r="I18" s="22">
        <f t="shared" si="0"/>
        <v>3</v>
      </c>
      <c r="J18" s="33">
        <f t="shared" si="0"/>
        <v>3</v>
      </c>
      <c r="K18" s="93">
        <v>29</v>
      </c>
      <c r="L18" s="73">
        <v>29</v>
      </c>
      <c r="M18" s="22">
        <f t="shared" si="1"/>
        <v>10</v>
      </c>
      <c r="N18" s="34">
        <f t="shared" si="1"/>
        <v>10</v>
      </c>
      <c r="O18" s="69">
        <f t="shared" si="6"/>
        <v>0.34482758620689657</v>
      </c>
      <c r="P18" s="35">
        <f t="shared" si="3"/>
        <v>3.122497998398719E-2</v>
      </c>
      <c r="Q18" s="10"/>
      <c r="R18">
        <v>1</v>
      </c>
      <c r="S18" s="94">
        <f t="shared" si="5"/>
        <v>1</v>
      </c>
      <c r="T18" s="49">
        <f t="shared" si="4"/>
        <v>39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8.0064051240992789E-4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129</v>
      </c>
      <c r="F21" s="73">
        <v>140</v>
      </c>
      <c r="G21" s="93">
        <v>128</v>
      </c>
      <c r="H21" s="73">
        <v>139</v>
      </c>
      <c r="I21" s="22">
        <f t="shared" si="0"/>
        <v>1</v>
      </c>
      <c r="J21" s="33">
        <f t="shared" si="0"/>
        <v>1</v>
      </c>
      <c r="K21" s="93">
        <v>116</v>
      </c>
      <c r="L21" s="73">
        <v>129</v>
      </c>
      <c r="M21" s="22">
        <f t="shared" ref="M21:N33" si="7">E21-K21</f>
        <v>13</v>
      </c>
      <c r="N21" s="34">
        <f t="shared" si="7"/>
        <v>11</v>
      </c>
      <c r="O21" s="69">
        <f t="shared" si="6"/>
        <v>8.5271317829457363E-2</v>
      </c>
      <c r="P21" s="35">
        <f t="shared" si="3"/>
        <v>0.11208967173738991</v>
      </c>
      <c r="Q21" s="10"/>
      <c r="R21">
        <v>1</v>
      </c>
      <c r="S21" s="94">
        <f t="shared" si="5"/>
        <v>1</v>
      </c>
      <c r="T21" s="49">
        <f t="shared" si="4"/>
        <v>140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4.8038430744595673E-3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6</v>
      </c>
      <c r="F23" s="73">
        <v>10</v>
      </c>
      <c r="G23" s="93">
        <v>4</v>
      </c>
      <c r="H23" s="73">
        <v>8</v>
      </c>
      <c r="I23" s="37">
        <f t="shared" si="0"/>
        <v>2</v>
      </c>
      <c r="J23" s="33">
        <f t="shared" si="0"/>
        <v>2</v>
      </c>
      <c r="K23" s="93">
        <v>1</v>
      </c>
      <c r="L23" s="73">
        <v>5</v>
      </c>
      <c r="M23" s="37">
        <f t="shared" si="7"/>
        <v>5</v>
      </c>
      <c r="N23" s="38">
        <f t="shared" si="7"/>
        <v>5</v>
      </c>
      <c r="O23" s="70">
        <f t="shared" si="6"/>
        <v>1</v>
      </c>
      <c r="P23" s="39">
        <f t="shared" si="3"/>
        <v>8.0064051240992789E-3</v>
      </c>
      <c r="Q23" s="10"/>
      <c r="R23">
        <v>1</v>
      </c>
      <c r="S23" s="94">
        <f t="shared" si="5"/>
        <v>1</v>
      </c>
      <c r="T23" s="49">
        <f t="shared" si="4"/>
        <v>10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11</v>
      </c>
      <c r="F26" s="73">
        <v>15</v>
      </c>
      <c r="G26" s="93">
        <v>10</v>
      </c>
      <c r="H26" s="73">
        <v>15</v>
      </c>
      <c r="I26" s="22">
        <f t="shared" si="0"/>
        <v>1</v>
      </c>
      <c r="J26" s="33">
        <f t="shared" si="0"/>
        <v>0</v>
      </c>
      <c r="K26" s="93">
        <v>11</v>
      </c>
      <c r="L26" s="73">
        <v>15</v>
      </c>
      <c r="M26" s="22">
        <f t="shared" si="7"/>
        <v>0</v>
      </c>
      <c r="N26" s="34">
        <f t="shared" si="7"/>
        <v>0</v>
      </c>
      <c r="O26" s="69">
        <f t="shared" si="6"/>
        <v>0</v>
      </c>
      <c r="P26" s="35">
        <f t="shared" si="3"/>
        <v>1.2009607686148919E-2</v>
      </c>
      <c r="Q26" s="10"/>
      <c r="R26">
        <v>1</v>
      </c>
      <c r="S26" s="94">
        <f t="shared" si="5"/>
        <v>1</v>
      </c>
      <c r="T26" s="49">
        <f t="shared" si="4"/>
        <v>15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4.0032025620496394E-3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3</v>
      </c>
      <c r="L28" s="73">
        <v>3</v>
      </c>
      <c r="M28" s="22">
        <f t="shared" si="7"/>
        <v>-1</v>
      </c>
      <c r="N28" s="34">
        <f t="shared" si="7"/>
        <v>-1</v>
      </c>
      <c r="O28" s="69">
        <f t="shared" si="6"/>
        <v>-0.33333333333333331</v>
      </c>
      <c r="P28" s="35">
        <f t="shared" si="3"/>
        <v>1.6012810248198558E-3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232</v>
      </c>
      <c r="F29" s="73">
        <v>271</v>
      </c>
      <c r="G29" s="93">
        <v>237</v>
      </c>
      <c r="H29" s="73">
        <v>275</v>
      </c>
      <c r="I29" s="22">
        <f t="shared" si="0"/>
        <v>-5</v>
      </c>
      <c r="J29" s="33">
        <f t="shared" si="0"/>
        <v>-4</v>
      </c>
      <c r="K29" s="93">
        <v>230</v>
      </c>
      <c r="L29" s="73">
        <v>268</v>
      </c>
      <c r="M29" s="22">
        <f t="shared" si="7"/>
        <v>2</v>
      </c>
      <c r="N29" s="34">
        <f t="shared" si="7"/>
        <v>3</v>
      </c>
      <c r="O29" s="69">
        <f t="shared" si="6"/>
        <v>1.1194029850746268E-2</v>
      </c>
      <c r="P29" s="35">
        <f t="shared" si="3"/>
        <v>0.21697357886309046</v>
      </c>
      <c r="Q29" s="10"/>
      <c r="R29">
        <v>1</v>
      </c>
      <c r="S29" s="94">
        <f t="shared" si="5"/>
        <v>1</v>
      </c>
      <c r="T29" s="49">
        <f t="shared" si="4"/>
        <v>271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2</v>
      </c>
      <c r="L33" s="73">
        <v>2</v>
      </c>
      <c r="M33" s="22">
        <f t="shared" si="7"/>
        <v>-1</v>
      </c>
      <c r="N33" s="34">
        <f t="shared" si="7"/>
        <v>-1</v>
      </c>
      <c r="O33" s="69">
        <f t="shared" si="6"/>
        <v>-0.5</v>
      </c>
      <c r="P33" s="35">
        <f t="shared" si="3"/>
        <v>8.0064051240992789E-4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48</v>
      </c>
      <c r="F35" s="73">
        <v>48</v>
      </c>
      <c r="G35" s="93">
        <v>41</v>
      </c>
      <c r="H35" s="73">
        <v>41</v>
      </c>
      <c r="I35" s="22">
        <f t="shared" si="0"/>
        <v>7</v>
      </c>
      <c r="J35" s="33">
        <f t="shared" si="0"/>
        <v>7</v>
      </c>
      <c r="K35" s="93">
        <v>19</v>
      </c>
      <c r="L35" s="73">
        <v>19</v>
      </c>
      <c r="M35" s="22">
        <f t="shared" ref="M35:N54" si="8">E35-K35</f>
        <v>29</v>
      </c>
      <c r="N35" s="34">
        <f t="shared" si="8"/>
        <v>29</v>
      </c>
      <c r="O35" s="69">
        <f t="shared" si="6"/>
        <v>1.5263157894736843</v>
      </c>
      <c r="P35" s="35">
        <f t="shared" si="3"/>
        <v>3.8430744595676539E-2</v>
      </c>
      <c r="Q35" s="10"/>
      <c r="R35">
        <v>1</v>
      </c>
      <c r="S35" s="94">
        <f t="shared" si="5"/>
        <v>1</v>
      </c>
      <c r="T35" s="49">
        <f t="shared" si="4"/>
        <v>48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4</v>
      </c>
      <c r="L36" s="73">
        <v>4</v>
      </c>
      <c r="M36" s="22">
        <f t="shared" si="8"/>
        <v>-1</v>
      </c>
      <c r="N36" s="34">
        <f t="shared" si="8"/>
        <v>-1</v>
      </c>
      <c r="O36" s="69">
        <f t="shared" si="6"/>
        <v>-0.25</v>
      </c>
      <c r="P36" s="35">
        <f t="shared" si="3"/>
        <v>2.4019215372297837E-3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11</v>
      </c>
      <c r="G37" s="93">
        <v>11</v>
      </c>
      <c r="H37" s="73">
        <v>11</v>
      </c>
      <c r="I37" s="22">
        <f t="shared" ref="I37:J54" si="9">E37-G37</f>
        <v>0</v>
      </c>
      <c r="J37" s="36">
        <f t="shared" si="9"/>
        <v>0</v>
      </c>
      <c r="K37" s="93">
        <v>16</v>
      </c>
      <c r="L37" s="73">
        <v>16</v>
      </c>
      <c r="M37" s="22">
        <f t="shared" si="8"/>
        <v>-5</v>
      </c>
      <c r="N37" s="34">
        <f t="shared" si="8"/>
        <v>-5</v>
      </c>
      <c r="O37" s="69">
        <f t="shared" si="6"/>
        <v>-0.3125</v>
      </c>
      <c r="P37" s="35">
        <f t="shared" si="3"/>
        <v>8.8070456365092076E-3</v>
      </c>
      <c r="Q37" s="10"/>
      <c r="R37" s="98">
        <v>1</v>
      </c>
      <c r="S37" s="96">
        <f t="shared" si="5"/>
        <v>4</v>
      </c>
      <c r="T37" s="49">
        <f t="shared" si="4"/>
        <v>11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8.0064051240992789E-4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77</v>
      </c>
      <c r="F41" s="72">
        <v>83</v>
      </c>
      <c r="G41" s="93">
        <v>74</v>
      </c>
      <c r="H41" s="72">
        <v>80</v>
      </c>
      <c r="I41" s="22">
        <f t="shared" si="9"/>
        <v>3</v>
      </c>
      <c r="J41" s="36">
        <f t="shared" si="9"/>
        <v>3</v>
      </c>
      <c r="K41" s="93">
        <v>43</v>
      </c>
      <c r="L41" s="72">
        <v>46</v>
      </c>
      <c r="M41" s="22">
        <f t="shared" si="8"/>
        <v>34</v>
      </c>
      <c r="N41" s="34">
        <f t="shared" si="8"/>
        <v>37</v>
      </c>
      <c r="O41" s="69">
        <f t="shared" si="6"/>
        <v>0.80434782608695654</v>
      </c>
      <c r="P41" s="35">
        <f t="shared" si="3"/>
        <v>6.6453162530024021E-2</v>
      </c>
      <c r="Q41" s="10"/>
      <c r="R41">
        <v>1</v>
      </c>
      <c r="S41" s="94">
        <f t="shared" si="5"/>
        <v>1</v>
      </c>
      <c r="T41" s="49">
        <f t="shared" si="4"/>
        <v>83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8.0064051240992789E-4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8.0064051240992789E-4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/>
      <c r="L49" s="72"/>
      <c r="M49" s="22">
        <f t="shared" si="8"/>
        <v>1</v>
      </c>
      <c r="N49" s="34">
        <f t="shared" si="8"/>
        <v>1</v>
      </c>
      <c r="O49" s="69">
        <f t="shared" si="6"/>
        <v>0</v>
      </c>
      <c r="P49" s="35">
        <f t="shared" si="3"/>
        <v>8.0064051240992789E-4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5</v>
      </c>
      <c r="G53" s="21">
        <v>5</v>
      </c>
      <c r="H53" s="72">
        <v>5</v>
      </c>
      <c r="I53" s="42">
        <f t="shared" si="9"/>
        <v>0</v>
      </c>
      <c r="J53" s="40">
        <f t="shared" si="9"/>
        <v>0</v>
      </c>
      <c r="K53" s="21">
        <v>3</v>
      </c>
      <c r="L53" s="72">
        <v>4</v>
      </c>
      <c r="M53" s="21">
        <f t="shared" si="8"/>
        <v>2</v>
      </c>
      <c r="N53" s="34">
        <f t="shared" si="8"/>
        <v>1</v>
      </c>
      <c r="O53" s="69">
        <f t="shared" si="6"/>
        <v>0.25</v>
      </c>
      <c r="P53" s="35">
        <f t="shared" si="3"/>
        <v>4.0032025620496394E-3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1027</v>
      </c>
      <c r="F54" s="75">
        <f>SUM(F5:F53)</f>
        <v>1249</v>
      </c>
      <c r="G54" s="43">
        <f>SUM(G5:G53)</f>
        <v>1010</v>
      </c>
      <c r="H54" s="75">
        <f>SUM(H5:H53)</f>
        <v>1234</v>
      </c>
      <c r="I54" s="44">
        <f t="shared" si="9"/>
        <v>17</v>
      </c>
      <c r="J54" s="141">
        <f t="shared" si="9"/>
        <v>15</v>
      </c>
      <c r="K54" s="43">
        <f>SUM(K5:K53)</f>
        <v>940</v>
      </c>
      <c r="L54" s="75">
        <f>SUM(L5:L53)</f>
        <v>1180</v>
      </c>
      <c r="M54" s="44">
        <f t="shared" si="8"/>
        <v>87</v>
      </c>
      <c r="N54" s="45">
        <f t="shared" si="8"/>
        <v>69</v>
      </c>
      <c r="O54" s="71">
        <f t="shared" si="6"/>
        <v>5.8474576271186442E-2</v>
      </c>
      <c r="P54" s="46">
        <f t="shared" si="3"/>
        <v>1</v>
      </c>
      <c r="Q54" s="14"/>
      <c r="R54" s="15">
        <f>SUM(R5:R53)</f>
        <v>33</v>
      </c>
      <c r="T54" s="88">
        <f t="shared" si="4"/>
        <v>1249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AK61"/>
  <sheetViews>
    <sheetView topLeftCell="C1" zoomScaleNormal="100" zoomScaleSheetLayoutView="100" workbookViewId="0">
      <selection activeCell="E3" sqref="E3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87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43586</v>
      </c>
      <c r="F3" s="257"/>
      <c r="G3" s="256">
        <v>43556</v>
      </c>
      <c r="H3" s="257"/>
      <c r="I3" s="250" t="s">
        <v>3</v>
      </c>
      <c r="J3" s="251"/>
      <c r="K3" s="256">
        <v>43221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1.6207455429497568E-3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975</v>
      </c>
      <c r="X5" s="83">
        <v>6</v>
      </c>
      <c r="Y5" s="83">
        <f>SUM(T7+T14+T15+T30+T32+T33+T36+T42+T44+T45+T47+T50+T51)</f>
        <v>9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229</v>
      </c>
      <c r="AF5" s="83">
        <v>2</v>
      </c>
      <c r="AG5" s="83">
        <f>$T6+$T24</f>
        <v>2</v>
      </c>
      <c r="AH5" s="57">
        <f>V5+X5+Z5+AB5+AD5+AF5</f>
        <v>33</v>
      </c>
      <c r="AI5" s="58">
        <f>W5+Y5+AA5+AC5+AE5+AG5+T53</f>
        <v>1235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2</v>
      </c>
      <c r="F6" s="74">
        <v>2</v>
      </c>
      <c r="G6" s="126">
        <v>1</v>
      </c>
      <c r="H6" s="74">
        <v>1</v>
      </c>
      <c r="I6" s="21">
        <f t="shared" si="0"/>
        <v>1</v>
      </c>
      <c r="J6" s="30">
        <f t="shared" si="0"/>
        <v>1</v>
      </c>
      <c r="K6" s="126">
        <v>1</v>
      </c>
      <c r="L6" s="74">
        <v>1</v>
      </c>
      <c r="M6" s="21">
        <f t="shared" si="1"/>
        <v>1</v>
      </c>
      <c r="N6" s="31">
        <f t="shared" si="1"/>
        <v>1</v>
      </c>
      <c r="O6" s="68">
        <f t="shared" si="2"/>
        <v>1</v>
      </c>
      <c r="P6" s="32">
        <f t="shared" si="3"/>
        <v>1.6207455429497568E-3</v>
      </c>
      <c r="Q6" s="10"/>
      <c r="R6">
        <v>1</v>
      </c>
      <c r="S6" s="101">
        <f>D6</f>
        <v>6</v>
      </c>
      <c r="T6" s="49">
        <f t="shared" si="4"/>
        <v>2</v>
      </c>
      <c r="U6" s="12" t="s">
        <v>19</v>
      </c>
      <c r="V6" s="59">
        <f>V5/AH5</f>
        <v>0.42424242424242425</v>
      </c>
      <c r="W6" s="59">
        <f>W5/AI5</f>
        <v>0.78947368421052633</v>
      </c>
      <c r="X6" s="60">
        <f>X5/AH5</f>
        <v>0.18181818181818182</v>
      </c>
      <c r="Y6" s="60">
        <f>Y5/AI5</f>
        <v>7.2874493927125505E-3</v>
      </c>
      <c r="Z6" s="59">
        <f>Z5/AH5</f>
        <v>6.0606060606060608E-2</v>
      </c>
      <c r="AA6" s="59">
        <f>AA5/AI5</f>
        <v>1.6194331983805667E-3</v>
      </c>
      <c r="AB6" s="60">
        <f>AB5/AH5</f>
        <v>9.0909090909090912E-2</v>
      </c>
      <c r="AC6" s="60">
        <f>AC5/AI5</f>
        <v>1.0526315789473684E-2</v>
      </c>
      <c r="AD6" s="59">
        <f>AD5/AH5</f>
        <v>0.18181818181818182</v>
      </c>
      <c r="AE6" s="59">
        <f>AE5/AI5</f>
        <v>0.18542510121457489</v>
      </c>
      <c r="AF6" s="60">
        <f>AF5/AH5</f>
        <v>6.0606060606060608E-2</v>
      </c>
      <c r="AG6" s="60">
        <f>AG5/AI5</f>
        <v>1.6194331983805667E-3</v>
      </c>
      <c r="AH6" s="61">
        <f>V6+X6+Z6+AB6+AD6+AF6</f>
        <v>1</v>
      </c>
      <c r="AI6" s="62">
        <f>W6+Y6+AA6+AC6+AE6+AG6+0.001</f>
        <v>0.99695141700404855</v>
      </c>
      <c r="AJ6" s="63">
        <f>AJ5/AI5</f>
        <v>0.41214574898785428</v>
      </c>
      <c r="AK6" s="64">
        <f>AK5/AI5</f>
        <v>0.50040485829959513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2</v>
      </c>
      <c r="L7" s="73">
        <v>2</v>
      </c>
      <c r="M7" s="22">
        <f t="shared" si="1"/>
        <v>0</v>
      </c>
      <c r="N7" s="34">
        <f t="shared" si="1"/>
        <v>0</v>
      </c>
      <c r="O7" s="69">
        <f t="shared" si="2"/>
        <v>0</v>
      </c>
      <c r="P7" s="35">
        <f t="shared" si="3"/>
        <v>1.6207455429497568E-3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120</v>
      </c>
      <c r="F8" s="73">
        <v>219</v>
      </c>
      <c r="G8" s="93">
        <v>119</v>
      </c>
      <c r="H8" s="73">
        <v>218</v>
      </c>
      <c r="I8" s="22">
        <f t="shared" si="0"/>
        <v>1</v>
      </c>
      <c r="J8" s="33">
        <f t="shared" si="0"/>
        <v>1</v>
      </c>
      <c r="K8" s="93">
        <v>125</v>
      </c>
      <c r="L8" s="73">
        <v>228</v>
      </c>
      <c r="M8" s="22">
        <f t="shared" si="1"/>
        <v>-5</v>
      </c>
      <c r="N8" s="34">
        <f t="shared" si="1"/>
        <v>-9</v>
      </c>
      <c r="O8" s="69">
        <f t="shared" si="2"/>
        <v>-3.9473684210526314E-2</v>
      </c>
      <c r="P8" s="35">
        <f t="shared" si="3"/>
        <v>0.17747163695299839</v>
      </c>
      <c r="Q8" s="10"/>
      <c r="R8">
        <v>1</v>
      </c>
      <c r="S8" s="97" t="e">
        <f>E5:F538</f>
        <v>#VALUE!</v>
      </c>
      <c r="T8" s="49">
        <f t="shared" si="4"/>
        <v>219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7</v>
      </c>
      <c r="F9" s="73">
        <v>16</v>
      </c>
      <c r="G9" s="93">
        <v>7</v>
      </c>
      <c r="H9" s="73">
        <v>16</v>
      </c>
      <c r="I9" s="22">
        <f t="shared" si="0"/>
        <v>0</v>
      </c>
      <c r="J9" s="33">
        <f t="shared" si="0"/>
        <v>0</v>
      </c>
      <c r="K9" s="93">
        <v>7</v>
      </c>
      <c r="L9" s="73">
        <v>15</v>
      </c>
      <c r="M9" s="22">
        <f t="shared" si="1"/>
        <v>0</v>
      </c>
      <c r="N9" s="34">
        <f t="shared" si="1"/>
        <v>1</v>
      </c>
      <c r="O9" s="69">
        <f t="shared" si="2"/>
        <v>6.6666666666666666E-2</v>
      </c>
      <c r="P9" s="35">
        <f t="shared" si="3"/>
        <v>1.2965964343598054E-2</v>
      </c>
      <c r="Q9" s="10"/>
      <c r="R9">
        <v>1</v>
      </c>
      <c r="S9" s="94">
        <f t="shared" ref="S9:S53" si="5">D9</f>
        <v>1</v>
      </c>
      <c r="T9" s="49">
        <f t="shared" si="4"/>
        <v>16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2</v>
      </c>
      <c r="F10" s="73">
        <v>2</v>
      </c>
      <c r="G10" s="93">
        <v>2</v>
      </c>
      <c r="H10" s="73">
        <v>2</v>
      </c>
      <c r="I10" s="22">
        <f t="shared" si="0"/>
        <v>0</v>
      </c>
      <c r="J10" s="33">
        <f t="shared" si="0"/>
        <v>0</v>
      </c>
      <c r="K10" s="93">
        <v>3</v>
      </c>
      <c r="L10" s="73">
        <v>3</v>
      </c>
      <c r="M10" s="22">
        <f t="shared" si="1"/>
        <v>-1</v>
      </c>
      <c r="N10" s="34">
        <f t="shared" si="1"/>
        <v>-1</v>
      </c>
      <c r="O10" s="69">
        <f t="shared" si="2"/>
        <v>-0.33333333333333331</v>
      </c>
      <c r="P10" s="35">
        <f t="shared" si="3"/>
        <v>1.6207455429497568E-3</v>
      </c>
      <c r="Q10" s="10"/>
      <c r="R10" s="98">
        <v>1</v>
      </c>
      <c r="S10" s="96">
        <f t="shared" si="5"/>
        <v>4</v>
      </c>
      <c r="T10" s="49">
        <f t="shared" si="4"/>
        <v>2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3</v>
      </c>
      <c r="L11" s="73">
        <v>3</v>
      </c>
      <c r="M11" s="22">
        <f t="shared" si="1"/>
        <v>-2</v>
      </c>
      <c r="N11" s="34">
        <f t="shared" si="1"/>
        <v>-1</v>
      </c>
      <c r="O11" s="69">
        <f t="shared" si="2"/>
        <v>-0.33333333333333331</v>
      </c>
      <c r="P11" s="35">
        <f t="shared" si="3"/>
        <v>1.6207455429497568E-3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172</v>
      </c>
      <c r="F12" s="73">
        <v>218</v>
      </c>
      <c r="G12" s="93">
        <v>171</v>
      </c>
      <c r="H12" s="73">
        <v>217</v>
      </c>
      <c r="I12" s="22">
        <f t="shared" si="0"/>
        <v>1</v>
      </c>
      <c r="J12" s="33">
        <f t="shared" si="0"/>
        <v>1</v>
      </c>
      <c r="K12" s="93">
        <v>180</v>
      </c>
      <c r="L12" s="73">
        <v>236</v>
      </c>
      <c r="M12" s="22">
        <f t="shared" si="1"/>
        <v>-8</v>
      </c>
      <c r="N12" s="34">
        <f t="shared" si="1"/>
        <v>-18</v>
      </c>
      <c r="O12" s="69">
        <f t="shared" si="2"/>
        <v>-7.6271186440677971E-2</v>
      </c>
      <c r="P12" s="35">
        <f t="shared" si="3"/>
        <v>0.1766612641815235</v>
      </c>
      <c r="Q12" s="10"/>
      <c r="R12">
        <v>1</v>
      </c>
      <c r="S12" s="94">
        <f t="shared" si="5"/>
        <v>1</v>
      </c>
      <c r="T12" s="49">
        <f t="shared" si="4"/>
        <v>218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132</v>
      </c>
      <c r="F13" s="73">
        <v>132</v>
      </c>
      <c r="G13" s="93">
        <v>133</v>
      </c>
      <c r="H13" s="73">
        <v>133</v>
      </c>
      <c r="I13" s="22">
        <f t="shared" si="0"/>
        <v>-1</v>
      </c>
      <c r="J13" s="33">
        <f t="shared" si="0"/>
        <v>-1</v>
      </c>
      <c r="K13" s="93">
        <v>131</v>
      </c>
      <c r="L13" s="73">
        <v>133</v>
      </c>
      <c r="M13" s="22">
        <f t="shared" si="1"/>
        <v>1</v>
      </c>
      <c r="N13" s="34">
        <f t="shared" si="1"/>
        <v>-1</v>
      </c>
      <c r="O13" s="69">
        <f>IF(ISERROR(N13/L13),0,N13/L13)</f>
        <v>-7.5187969924812026E-3</v>
      </c>
      <c r="P13" s="35">
        <f t="shared" si="3"/>
        <v>0.10696920583468396</v>
      </c>
      <c r="Q13" s="10"/>
      <c r="R13">
        <v>1</v>
      </c>
      <c r="S13" s="94">
        <f t="shared" si="5"/>
        <v>1</v>
      </c>
      <c r="T13" s="49">
        <f t="shared" si="4"/>
        <v>132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/>
      <c r="F14" s="73"/>
      <c r="G14" s="22"/>
      <c r="H14" s="73"/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0</v>
      </c>
      <c r="Q14" s="10"/>
      <c r="R14">
        <v>0</v>
      </c>
      <c r="S14" s="100">
        <f t="shared" si="5"/>
        <v>2</v>
      </c>
      <c r="T14" s="49">
        <f t="shared" si="4"/>
        <v>0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8.1037277147487841E-4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6</v>
      </c>
      <c r="F17" s="73">
        <v>6</v>
      </c>
      <c r="G17" s="93">
        <v>5</v>
      </c>
      <c r="H17" s="73">
        <v>5</v>
      </c>
      <c r="I17" s="22">
        <f t="shared" si="0"/>
        <v>1</v>
      </c>
      <c r="J17" s="33">
        <f t="shared" si="0"/>
        <v>1</v>
      </c>
      <c r="K17" s="93">
        <v>5</v>
      </c>
      <c r="L17" s="73">
        <v>5</v>
      </c>
      <c r="M17" s="22">
        <f t="shared" si="1"/>
        <v>1</v>
      </c>
      <c r="N17" s="34">
        <f t="shared" si="1"/>
        <v>1</v>
      </c>
      <c r="O17" s="69">
        <f t="shared" si="6"/>
        <v>0.2</v>
      </c>
      <c r="P17" s="35">
        <f t="shared" si="3"/>
        <v>4.8622366288492711E-3</v>
      </c>
      <c r="Q17" s="10"/>
      <c r="R17">
        <v>1</v>
      </c>
      <c r="S17" s="94">
        <f t="shared" si="5"/>
        <v>1</v>
      </c>
      <c r="T17" s="49">
        <f t="shared" si="4"/>
        <v>6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36</v>
      </c>
      <c r="F18" s="73">
        <v>36</v>
      </c>
      <c r="G18" s="93">
        <v>34</v>
      </c>
      <c r="H18" s="73">
        <v>34</v>
      </c>
      <c r="I18" s="22">
        <f t="shared" si="0"/>
        <v>2</v>
      </c>
      <c r="J18" s="33">
        <f t="shared" si="0"/>
        <v>2</v>
      </c>
      <c r="K18" s="93">
        <v>25</v>
      </c>
      <c r="L18" s="73">
        <v>25</v>
      </c>
      <c r="M18" s="22">
        <f t="shared" si="1"/>
        <v>11</v>
      </c>
      <c r="N18" s="34">
        <f t="shared" si="1"/>
        <v>11</v>
      </c>
      <c r="O18" s="69">
        <f t="shared" si="6"/>
        <v>0.44</v>
      </c>
      <c r="P18" s="35">
        <f t="shared" si="3"/>
        <v>2.9173419773095625E-2</v>
      </c>
      <c r="Q18" s="10"/>
      <c r="R18">
        <v>1</v>
      </c>
      <c r="S18" s="94">
        <f t="shared" si="5"/>
        <v>1</v>
      </c>
      <c r="T18" s="49">
        <f t="shared" si="4"/>
        <v>36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8.1037277147487841E-4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128</v>
      </c>
      <c r="F21" s="73">
        <v>139</v>
      </c>
      <c r="G21" s="93">
        <v>127</v>
      </c>
      <c r="H21" s="73">
        <v>138</v>
      </c>
      <c r="I21" s="22">
        <f t="shared" si="0"/>
        <v>1</v>
      </c>
      <c r="J21" s="33">
        <f t="shared" si="0"/>
        <v>1</v>
      </c>
      <c r="K21" s="93">
        <v>116</v>
      </c>
      <c r="L21" s="73">
        <v>130</v>
      </c>
      <c r="M21" s="22">
        <f t="shared" ref="M21:N33" si="7">E21-K21</f>
        <v>12</v>
      </c>
      <c r="N21" s="34">
        <f t="shared" si="7"/>
        <v>9</v>
      </c>
      <c r="O21" s="69">
        <f t="shared" si="6"/>
        <v>6.9230769230769235E-2</v>
      </c>
      <c r="P21" s="35">
        <f t="shared" si="3"/>
        <v>0.1126418152350081</v>
      </c>
      <c r="Q21" s="10"/>
      <c r="R21">
        <v>1</v>
      </c>
      <c r="S21" s="94">
        <f t="shared" si="5"/>
        <v>1</v>
      </c>
      <c r="T21" s="49">
        <f t="shared" si="4"/>
        <v>139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4.8622366288492711E-3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4</v>
      </c>
      <c r="F23" s="73">
        <v>8</v>
      </c>
      <c r="G23" s="93">
        <v>3</v>
      </c>
      <c r="H23" s="73">
        <v>7</v>
      </c>
      <c r="I23" s="37">
        <f t="shared" si="0"/>
        <v>1</v>
      </c>
      <c r="J23" s="33">
        <f t="shared" si="0"/>
        <v>1</v>
      </c>
      <c r="K23" s="93">
        <v>1</v>
      </c>
      <c r="L23" s="73">
        <v>5</v>
      </c>
      <c r="M23" s="37">
        <f t="shared" si="7"/>
        <v>3</v>
      </c>
      <c r="N23" s="38">
        <f t="shared" si="7"/>
        <v>3</v>
      </c>
      <c r="O23" s="70">
        <f t="shared" si="6"/>
        <v>0.6</v>
      </c>
      <c r="P23" s="39">
        <f t="shared" si="3"/>
        <v>6.4829821717990272E-3</v>
      </c>
      <c r="Q23" s="10"/>
      <c r="R23">
        <v>1</v>
      </c>
      <c r="S23" s="94">
        <f t="shared" si="5"/>
        <v>1</v>
      </c>
      <c r="T23" s="49">
        <f t="shared" si="4"/>
        <v>8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10</v>
      </c>
      <c r="F26" s="73">
        <v>15</v>
      </c>
      <c r="G26" s="93">
        <v>10</v>
      </c>
      <c r="H26" s="73">
        <v>15</v>
      </c>
      <c r="I26" s="22">
        <f t="shared" si="0"/>
        <v>0</v>
      </c>
      <c r="J26" s="33">
        <f t="shared" si="0"/>
        <v>0</v>
      </c>
      <c r="K26" s="93">
        <v>11</v>
      </c>
      <c r="L26" s="73">
        <v>15</v>
      </c>
      <c r="M26" s="22">
        <f t="shared" si="7"/>
        <v>-1</v>
      </c>
      <c r="N26" s="34">
        <f t="shared" si="7"/>
        <v>0</v>
      </c>
      <c r="O26" s="69">
        <f t="shared" si="6"/>
        <v>0</v>
      </c>
      <c r="P26" s="35">
        <f t="shared" si="3"/>
        <v>1.2155591572123177E-2</v>
      </c>
      <c r="Q26" s="10"/>
      <c r="R26">
        <v>1</v>
      </c>
      <c r="S26" s="94">
        <f t="shared" si="5"/>
        <v>1</v>
      </c>
      <c r="T26" s="49">
        <f t="shared" si="4"/>
        <v>15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4.0518638573743921E-3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3</v>
      </c>
      <c r="L28" s="73">
        <v>3</v>
      </c>
      <c r="M28" s="22">
        <f t="shared" si="7"/>
        <v>-1</v>
      </c>
      <c r="N28" s="34">
        <f t="shared" si="7"/>
        <v>-1</v>
      </c>
      <c r="O28" s="69">
        <f t="shared" si="6"/>
        <v>-0.33333333333333331</v>
      </c>
      <c r="P28" s="35">
        <f t="shared" si="3"/>
        <v>1.6207455429497568E-3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237</v>
      </c>
      <c r="F29" s="73">
        <v>275</v>
      </c>
      <c r="G29" s="93">
        <v>244</v>
      </c>
      <c r="H29" s="73">
        <v>282</v>
      </c>
      <c r="I29" s="22">
        <f t="shared" si="0"/>
        <v>-7</v>
      </c>
      <c r="J29" s="33">
        <f t="shared" si="0"/>
        <v>-7</v>
      </c>
      <c r="K29" s="93">
        <v>232</v>
      </c>
      <c r="L29" s="73">
        <v>270</v>
      </c>
      <c r="M29" s="22">
        <f t="shared" si="7"/>
        <v>5</v>
      </c>
      <c r="N29" s="34">
        <f t="shared" si="7"/>
        <v>5</v>
      </c>
      <c r="O29" s="69">
        <f t="shared" si="6"/>
        <v>1.8518518518518517E-2</v>
      </c>
      <c r="P29" s="35">
        <f t="shared" si="3"/>
        <v>0.22285251215559157</v>
      </c>
      <c r="Q29" s="10"/>
      <c r="R29">
        <v>1</v>
      </c>
      <c r="S29" s="94">
        <f t="shared" si="5"/>
        <v>1</v>
      </c>
      <c r="T29" s="49">
        <f t="shared" si="4"/>
        <v>275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2</v>
      </c>
      <c r="L33" s="73">
        <v>2</v>
      </c>
      <c r="M33" s="22">
        <f t="shared" si="7"/>
        <v>-1</v>
      </c>
      <c r="N33" s="34">
        <f t="shared" si="7"/>
        <v>-1</v>
      </c>
      <c r="O33" s="69">
        <f t="shared" si="6"/>
        <v>-0.5</v>
      </c>
      <c r="P33" s="35">
        <f t="shared" si="3"/>
        <v>8.1037277147487841E-4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41</v>
      </c>
      <c r="F35" s="73">
        <v>41</v>
      </c>
      <c r="G35" s="93">
        <v>59</v>
      </c>
      <c r="H35" s="73">
        <v>59</v>
      </c>
      <c r="I35" s="22">
        <f t="shared" si="0"/>
        <v>-18</v>
      </c>
      <c r="J35" s="33">
        <f t="shared" si="0"/>
        <v>-18</v>
      </c>
      <c r="K35" s="93">
        <v>19</v>
      </c>
      <c r="L35" s="73">
        <v>19</v>
      </c>
      <c r="M35" s="22">
        <f t="shared" ref="M35:N54" si="8">E35-K35</f>
        <v>22</v>
      </c>
      <c r="N35" s="34">
        <f t="shared" si="8"/>
        <v>22</v>
      </c>
      <c r="O35" s="69">
        <f t="shared" si="6"/>
        <v>1.1578947368421053</v>
      </c>
      <c r="P35" s="35">
        <f t="shared" si="3"/>
        <v>3.3225283630470018E-2</v>
      </c>
      <c r="Q35" s="10"/>
      <c r="R35">
        <v>1</v>
      </c>
      <c r="S35" s="94">
        <f t="shared" si="5"/>
        <v>1</v>
      </c>
      <c r="T35" s="49">
        <f t="shared" si="4"/>
        <v>41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4</v>
      </c>
      <c r="L36" s="73">
        <v>4</v>
      </c>
      <c r="M36" s="22">
        <f t="shared" si="8"/>
        <v>-1</v>
      </c>
      <c r="N36" s="34">
        <f t="shared" si="8"/>
        <v>-1</v>
      </c>
      <c r="O36" s="69">
        <f t="shared" si="6"/>
        <v>-0.25</v>
      </c>
      <c r="P36" s="35">
        <f t="shared" si="3"/>
        <v>2.4311183144246355E-3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11</v>
      </c>
      <c r="G37" s="93">
        <v>11</v>
      </c>
      <c r="H37" s="73">
        <v>11</v>
      </c>
      <c r="I37" s="22">
        <f t="shared" ref="I37:J54" si="9">E37-G37</f>
        <v>0</v>
      </c>
      <c r="J37" s="36">
        <f t="shared" si="9"/>
        <v>0</v>
      </c>
      <c r="K37" s="93">
        <v>15</v>
      </c>
      <c r="L37" s="73">
        <v>15</v>
      </c>
      <c r="M37" s="22">
        <f t="shared" si="8"/>
        <v>-4</v>
      </c>
      <c r="N37" s="34">
        <f t="shared" si="8"/>
        <v>-4</v>
      </c>
      <c r="O37" s="69">
        <f t="shared" si="6"/>
        <v>-0.26666666666666666</v>
      </c>
      <c r="P37" s="35">
        <f t="shared" si="3"/>
        <v>8.9141004862236632E-3</v>
      </c>
      <c r="Q37" s="10"/>
      <c r="R37" s="98">
        <v>1</v>
      </c>
      <c r="S37" s="96">
        <f t="shared" si="5"/>
        <v>4</v>
      </c>
      <c r="T37" s="49">
        <f t="shared" si="4"/>
        <v>11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8.1037277147487841E-4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74</v>
      </c>
      <c r="F41" s="72">
        <v>80</v>
      </c>
      <c r="G41" s="93">
        <v>74</v>
      </c>
      <c r="H41" s="72">
        <v>80</v>
      </c>
      <c r="I41" s="22">
        <f t="shared" si="9"/>
        <v>0</v>
      </c>
      <c r="J41" s="36">
        <f t="shared" si="9"/>
        <v>0</v>
      </c>
      <c r="K41" s="93">
        <v>43</v>
      </c>
      <c r="L41" s="72">
        <v>46</v>
      </c>
      <c r="M41" s="22">
        <f t="shared" si="8"/>
        <v>31</v>
      </c>
      <c r="N41" s="34">
        <f t="shared" si="8"/>
        <v>34</v>
      </c>
      <c r="O41" s="69">
        <f t="shared" si="6"/>
        <v>0.73913043478260865</v>
      </c>
      <c r="P41" s="35">
        <f t="shared" si="3"/>
        <v>6.4829821717990274E-2</v>
      </c>
      <c r="Q41" s="10"/>
      <c r="R41">
        <v>1</v>
      </c>
      <c r="S41" s="94">
        <f t="shared" si="5"/>
        <v>1</v>
      </c>
      <c r="T41" s="49">
        <f t="shared" si="4"/>
        <v>80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8.1037277147487841E-4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8.1037277147487841E-4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/>
      <c r="L49" s="72"/>
      <c r="M49" s="22">
        <f t="shared" si="8"/>
        <v>1</v>
      </c>
      <c r="N49" s="34">
        <f t="shared" si="8"/>
        <v>1</v>
      </c>
      <c r="O49" s="69">
        <f t="shared" si="6"/>
        <v>0</v>
      </c>
      <c r="P49" s="35">
        <f t="shared" si="3"/>
        <v>8.1037277147487841E-4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88</v>
      </c>
      <c r="D53" s="18">
        <v>0</v>
      </c>
      <c r="E53" s="21">
        <v>5</v>
      </c>
      <c r="F53" s="72">
        <v>5</v>
      </c>
      <c r="G53" s="21">
        <v>5</v>
      </c>
      <c r="H53" s="72">
        <v>5</v>
      </c>
      <c r="I53" s="42">
        <f t="shared" si="9"/>
        <v>0</v>
      </c>
      <c r="J53" s="40">
        <f t="shared" si="9"/>
        <v>0</v>
      </c>
      <c r="K53" s="21">
        <v>3</v>
      </c>
      <c r="L53" s="72">
        <v>3</v>
      </c>
      <c r="M53" s="21">
        <f t="shared" si="8"/>
        <v>2</v>
      </c>
      <c r="N53" s="34">
        <f t="shared" si="8"/>
        <v>2</v>
      </c>
      <c r="O53" s="69">
        <f t="shared" si="6"/>
        <v>0.66666666666666663</v>
      </c>
      <c r="P53" s="35">
        <f t="shared" si="3"/>
        <v>4.0518638573743921E-3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1010</v>
      </c>
      <c r="F54" s="75">
        <f>SUM(F5:F53)</f>
        <v>1234</v>
      </c>
      <c r="G54" s="43">
        <f>SUM(G5:G53)</f>
        <v>1028</v>
      </c>
      <c r="H54" s="75">
        <f>SUM(H5:H53)</f>
        <v>1252</v>
      </c>
      <c r="I54" s="44">
        <f t="shared" si="9"/>
        <v>-18</v>
      </c>
      <c r="J54" s="141">
        <f t="shared" si="9"/>
        <v>-18</v>
      </c>
      <c r="K54" s="43">
        <f>SUM(K5:K53)</f>
        <v>944</v>
      </c>
      <c r="L54" s="75">
        <f>SUM(L5:L53)</f>
        <v>1181</v>
      </c>
      <c r="M54" s="44">
        <f t="shared" si="8"/>
        <v>66</v>
      </c>
      <c r="N54" s="45">
        <f t="shared" si="8"/>
        <v>53</v>
      </c>
      <c r="O54" s="71">
        <f t="shared" si="6"/>
        <v>4.4877222692633362E-2</v>
      </c>
      <c r="P54" s="46">
        <f t="shared" si="3"/>
        <v>1</v>
      </c>
      <c r="Q54" s="14"/>
      <c r="R54" s="15">
        <f>SUM(R5:R53)</f>
        <v>33</v>
      </c>
      <c r="T54" s="88">
        <f t="shared" si="4"/>
        <v>1234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I3:J3"/>
    <mergeCell ref="K3:L3"/>
    <mergeCell ref="M3:N3"/>
    <mergeCell ref="U3:U4"/>
    <mergeCell ref="V3:W3"/>
    <mergeCell ref="AH3:AI3"/>
    <mergeCell ref="AJ3:AK3"/>
    <mergeCell ref="M59:P59"/>
    <mergeCell ref="B1:P1"/>
    <mergeCell ref="L2:P2"/>
    <mergeCell ref="B3:B4"/>
    <mergeCell ref="E3:F3"/>
    <mergeCell ref="G3:H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AK61"/>
  <sheetViews>
    <sheetView topLeftCell="C1" zoomScaleNormal="100" zoomScaleSheetLayoutView="100" workbookViewId="0">
      <selection activeCell="E3" sqref="E3:F53"/>
    </sheetView>
  </sheetViews>
  <sheetFormatPr defaultRowHeight="13.5" x14ac:dyDescent="0.15"/>
  <cols>
    <col min="1" max="1" width="7.5" customWidth="1"/>
    <col min="2" max="2" width="3.5" customWidth="1"/>
    <col min="3" max="3" width="13.125" style="127" customWidth="1"/>
    <col min="4" max="4" width="2.625" customWidth="1"/>
    <col min="5" max="5" width="6.625" style="113" customWidth="1"/>
    <col min="6" max="6" width="7.125" customWidth="1"/>
    <col min="7" max="7" width="6.625" customWidth="1"/>
    <col min="8" max="8" width="7.125" customWidth="1"/>
    <col min="9" max="9" width="5.125" customWidth="1"/>
    <col min="10" max="10" width="6.125" customWidth="1"/>
    <col min="11" max="11" width="6.625" customWidth="1"/>
    <col min="12" max="12" width="7.125" customWidth="1"/>
    <col min="13" max="13" width="5.25" customWidth="1"/>
    <col min="14" max="15" width="7.875" customWidth="1"/>
    <col min="16" max="16" width="6.5" customWidth="1"/>
    <col min="17" max="17" width="1.125" customWidth="1"/>
    <col min="18" max="18" width="3.125" customWidth="1"/>
    <col min="19" max="19" width="3.5" customWidth="1"/>
    <col min="20" max="20" width="6.875" customWidth="1"/>
    <col min="21" max="21" width="5.75" customWidth="1"/>
    <col min="22" max="33" width="5.625" customWidth="1"/>
    <col min="34" max="35" width="5.875" customWidth="1"/>
    <col min="36" max="37" width="5.625" customWidth="1"/>
  </cols>
  <sheetData>
    <row r="1" spans="1:37" ht="18.75" x14ac:dyDescent="0.2"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37" ht="16.5" customHeight="1" thickBot="1" x14ac:dyDescent="0.2">
      <c r="D2" s="1"/>
      <c r="E2" s="1"/>
      <c r="F2" s="1"/>
      <c r="G2" s="1"/>
      <c r="J2" s="1"/>
      <c r="L2" s="253" t="s">
        <v>86</v>
      </c>
      <c r="M2" s="253"/>
      <c r="N2" s="253"/>
      <c r="O2" s="253"/>
      <c r="P2" s="253"/>
    </row>
    <row r="3" spans="1:37" ht="15" customHeight="1" x14ac:dyDescent="0.15">
      <c r="B3" s="267"/>
      <c r="C3" s="128"/>
      <c r="D3" s="2"/>
      <c r="E3" s="256">
        <v>43556</v>
      </c>
      <c r="F3" s="257"/>
      <c r="G3" s="256">
        <v>43525</v>
      </c>
      <c r="H3" s="257"/>
      <c r="I3" s="250" t="s">
        <v>3</v>
      </c>
      <c r="J3" s="251"/>
      <c r="K3" s="256">
        <v>43191</v>
      </c>
      <c r="L3" s="257"/>
      <c r="M3" s="250" t="s">
        <v>4</v>
      </c>
      <c r="N3" s="252"/>
      <c r="O3" s="65" t="s">
        <v>5</v>
      </c>
      <c r="P3" s="23" t="s">
        <v>6</v>
      </c>
      <c r="Q3" s="8"/>
      <c r="U3" s="258" t="s">
        <v>7</v>
      </c>
      <c r="V3" s="260" t="s">
        <v>8</v>
      </c>
      <c r="W3" s="260"/>
      <c r="X3" s="51" t="s">
        <v>9</v>
      </c>
      <c r="Y3" s="51"/>
      <c r="Z3" s="50" t="s">
        <v>10</v>
      </c>
      <c r="AA3" s="50"/>
      <c r="AB3" s="51" t="s">
        <v>11</v>
      </c>
      <c r="AC3" s="51"/>
      <c r="AD3" s="50" t="s">
        <v>12</v>
      </c>
      <c r="AE3" s="50"/>
      <c r="AF3" s="51" t="s">
        <v>13</v>
      </c>
      <c r="AG3" s="51"/>
      <c r="AH3" s="261" t="s">
        <v>14</v>
      </c>
      <c r="AI3" s="262"/>
      <c r="AJ3" s="263" t="s">
        <v>15</v>
      </c>
      <c r="AK3" s="264"/>
    </row>
    <row r="4" spans="1:37" ht="15" customHeight="1" thickBot="1" x14ac:dyDescent="0.2">
      <c r="A4" t="s">
        <v>67</v>
      </c>
      <c r="B4" s="268"/>
      <c r="C4" s="129" t="s">
        <v>6</v>
      </c>
      <c r="D4" s="92" t="s">
        <v>2</v>
      </c>
      <c r="E4" s="19" t="s">
        <v>16</v>
      </c>
      <c r="F4" s="91" t="s">
        <v>17</v>
      </c>
      <c r="G4" s="19" t="s">
        <v>16</v>
      </c>
      <c r="H4" s="91" t="s">
        <v>17</v>
      </c>
      <c r="I4" s="24" t="s">
        <v>16</v>
      </c>
      <c r="J4" s="89" t="s">
        <v>17</v>
      </c>
      <c r="K4" s="19" t="s">
        <v>16</v>
      </c>
      <c r="L4" s="91" t="s">
        <v>17</v>
      </c>
      <c r="M4" s="24" t="s">
        <v>16</v>
      </c>
      <c r="N4" s="90" t="s">
        <v>17</v>
      </c>
      <c r="O4" s="66" t="s">
        <v>18</v>
      </c>
      <c r="P4" s="25" t="s">
        <v>19</v>
      </c>
      <c r="Q4" s="8"/>
      <c r="R4" t="s">
        <v>20</v>
      </c>
      <c r="S4" s="86" t="s">
        <v>2</v>
      </c>
      <c r="T4" s="87" t="s">
        <v>17</v>
      </c>
      <c r="U4" s="259"/>
      <c r="V4" s="52" t="s">
        <v>21</v>
      </c>
      <c r="W4" s="52" t="s">
        <v>17</v>
      </c>
      <c r="X4" s="53" t="s">
        <v>21</v>
      </c>
      <c r="Y4" s="53" t="s">
        <v>17</v>
      </c>
      <c r="Z4" s="52" t="s">
        <v>21</v>
      </c>
      <c r="AA4" s="52" t="s">
        <v>17</v>
      </c>
      <c r="AB4" s="53" t="s">
        <v>21</v>
      </c>
      <c r="AC4" s="53" t="s">
        <v>17</v>
      </c>
      <c r="AD4" s="52" t="s">
        <v>21</v>
      </c>
      <c r="AE4" s="52" t="s">
        <v>17</v>
      </c>
      <c r="AF4" s="53" t="s">
        <v>21</v>
      </c>
      <c r="AG4" s="53" t="s">
        <v>17</v>
      </c>
      <c r="AH4" s="52" t="s">
        <v>21</v>
      </c>
      <c r="AI4" s="54" t="s">
        <v>17</v>
      </c>
      <c r="AJ4" s="55" t="s">
        <v>22</v>
      </c>
      <c r="AK4" s="56" t="s">
        <v>23</v>
      </c>
    </row>
    <row r="5" spans="1:37" ht="15" customHeight="1" thickBot="1" x14ac:dyDescent="0.2">
      <c r="A5">
        <v>1</v>
      </c>
      <c r="B5" s="3">
        <v>1</v>
      </c>
      <c r="C5" s="130" t="s">
        <v>24</v>
      </c>
      <c r="D5" s="102">
        <v>5</v>
      </c>
      <c r="E5" s="125">
        <v>1</v>
      </c>
      <c r="F5" s="76">
        <v>2</v>
      </c>
      <c r="G5" s="125">
        <v>1</v>
      </c>
      <c r="H5" s="76">
        <v>2</v>
      </c>
      <c r="I5" s="20">
        <f t="shared" ref="I5:J36" si="0">E5-G5</f>
        <v>0</v>
      </c>
      <c r="J5" s="26">
        <f t="shared" si="0"/>
        <v>0</v>
      </c>
      <c r="K5" s="125">
        <v>1</v>
      </c>
      <c r="L5" s="76">
        <v>2</v>
      </c>
      <c r="M5" s="27">
        <f t="shared" ref="M5:N19" si="1">E5-K5</f>
        <v>0</v>
      </c>
      <c r="N5" s="28">
        <f t="shared" si="1"/>
        <v>0</v>
      </c>
      <c r="O5" s="67">
        <f t="shared" ref="O5:O12" si="2">IF(ISERROR(N5/L5),0,N5/L5)</f>
        <v>0</v>
      </c>
      <c r="P5" s="29">
        <f t="shared" ref="P5:P54" si="3">F5/$F$54</f>
        <v>1.5974440894568689E-3</v>
      </c>
      <c r="Q5" s="9"/>
      <c r="R5">
        <v>1</v>
      </c>
      <c r="S5" s="97">
        <f>D5</f>
        <v>5</v>
      </c>
      <c r="T5" s="49">
        <f t="shared" ref="T5:T54" si="4">F5</f>
        <v>2</v>
      </c>
      <c r="U5" s="11" t="s">
        <v>25</v>
      </c>
      <c r="V5" s="82">
        <v>14</v>
      </c>
      <c r="W5" s="82">
        <f>SUM(T9+T11+T12+T13+T17+T18+T19+T21+T22+T23+T26+T29+T31+T34+T35+T40+T41+T48+T52)</f>
        <v>995</v>
      </c>
      <c r="X5" s="83">
        <v>6</v>
      </c>
      <c r="Y5" s="83">
        <f>SUM(T7+T14+T15+T30+T32+T33+T36+T42+T44+T45+T47+T50+T51)</f>
        <v>9</v>
      </c>
      <c r="Z5" s="82">
        <v>2</v>
      </c>
      <c r="AA5" s="82">
        <v>2</v>
      </c>
      <c r="AB5" s="83">
        <v>3</v>
      </c>
      <c r="AC5" s="83">
        <f>SUM(T10+T20+T37+T43)</f>
        <v>13</v>
      </c>
      <c r="AD5" s="82">
        <v>6</v>
      </c>
      <c r="AE5" s="84">
        <f>SUM(T5+T8+T27+T28+T38+T39+T46)</f>
        <v>228</v>
      </c>
      <c r="AF5" s="83">
        <v>2</v>
      </c>
      <c r="AG5" s="83">
        <f>$T6+$T24</f>
        <v>1</v>
      </c>
      <c r="AH5" s="57">
        <f>V5+X5+Z5+AB5+AD5+AF5</f>
        <v>33</v>
      </c>
      <c r="AI5" s="58">
        <f>W5+Y5+AA5+AC5+AE5+AG5+T53</f>
        <v>1253</v>
      </c>
      <c r="AJ5" s="85">
        <v>509</v>
      </c>
      <c r="AK5" s="80">
        <v>618</v>
      </c>
    </row>
    <row r="6" spans="1:37" ht="15" customHeight="1" thickBot="1" x14ac:dyDescent="0.2">
      <c r="A6">
        <v>2</v>
      </c>
      <c r="B6" s="3">
        <v>2</v>
      </c>
      <c r="C6" s="131" t="s">
        <v>84</v>
      </c>
      <c r="D6" s="103">
        <v>6</v>
      </c>
      <c r="E6" s="126">
        <v>1</v>
      </c>
      <c r="F6" s="74">
        <v>1</v>
      </c>
      <c r="G6" s="126">
        <v>1</v>
      </c>
      <c r="H6" s="74">
        <v>1</v>
      </c>
      <c r="I6" s="21">
        <f t="shared" si="0"/>
        <v>0</v>
      </c>
      <c r="J6" s="30">
        <f t="shared" si="0"/>
        <v>0</v>
      </c>
      <c r="K6" s="126">
        <v>1</v>
      </c>
      <c r="L6" s="74">
        <v>1</v>
      </c>
      <c r="M6" s="21">
        <f t="shared" si="1"/>
        <v>0</v>
      </c>
      <c r="N6" s="31">
        <f t="shared" si="1"/>
        <v>0</v>
      </c>
      <c r="O6" s="68">
        <f t="shared" si="2"/>
        <v>0</v>
      </c>
      <c r="P6" s="32">
        <f t="shared" si="3"/>
        <v>7.9872204472843447E-4</v>
      </c>
      <c r="Q6" s="10"/>
      <c r="R6">
        <v>1</v>
      </c>
      <c r="S6" s="101">
        <f>D6</f>
        <v>6</v>
      </c>
      <c r="T6" s="49">
        <f t="shared" si="4"/>
        <v>1</v>
      </c>
      <c r="U6" s="12" t="s">
        <v>19</v>
      </c>
      <c r="V6" s="59">
        <f>V5/AH5</f>
        <v>0.42424242424242425</v>
      </c>
      <c r="W6" s="59">
        <f>W5/AI5</f>
        <v>0.79409417398244209</v>
      </c>
      <c r="X6" s="60">
        <f>X5/AH5</f>
        <v>0.18181818181818182</v>
      </c>
      <c r="Y6" s="60">
        <f>Y5/AI5</f>
        <v>7.1827613727055064E-3</v>
      </c>
      <c r="Z6" s="59">
        <f>Z5/AH5</f>
        <v>6.0606060606060608E-2</v>
      </c>
      <c r="AA6" s="59">
        <f>AA5/AI5</f>
        <v>1.5961691939345571E-3</v>
      </c>
      <c r="AB6" s="60">
        <f>AB5/AH5</f>
        <v>9.0909090909090912E-2</v>
      </c>
      <c r="AC6" s="60">
        <f>AC5/AI5</f>
        <v>1.0375099760574621E-2</v>
      </c>
      <c r="AD6" s="59">
        <f>AD5/AH5</f>
        <v>0.18181818181818182</v>
      </c>
      <c r="AE6" s="59">
        <f>AE5/AI5</f>
        <v>0.18196328810853951</v>
      </c>
      <c r="AF6" s="60">
        <f>AF5/AH5</f>
        <v>6.0606060606060608E-2</v>
      </c>
      <c r="AG6" s="60">
        <f>AG5/AI5</f>
        <v>7.9808459696727857E-4</v>
      </c>
      <c r="AH6" s="61">
        <f>V6+X6+Z6+AB6+AD6+AF6</f>
        <v>1</v>
      </c>
      <c r="AI6" s="62">
        <f>W6+Y6+AA6+AC6+AE6+AG6+0.001</f>
        <v>0.99700957701516357</v>
      </c>
      <c r="AJ6" s="63">
        <f>AJ5/AI5</f>
        <v>0.40622505985634477</v>
      </c>
      <c r="AK6" s="64">
        <f>AK5/AI5</f>
        <v>0.49321628092577813</v>
      </c>
    </row>
    <row r="7" spans="1:37" ht="15" customHeight="1" thickBot="1" x14ac:dyDescent="0.2">
      <c r="A7">
        <v>3</v>
      </c>
      <c r="B7" s="3">
        <v>3</v>
      </c>
      <c r="C7" s="132" t="s">
        <v>26</v>
      </c>
      <c r="D7" s="103">
        <v>2</v>
      </c>
      <c r="E7" s="93">
        <v>2</v>
      </c>
      <c r="F7" s="73">
        <v>2</v>
      </c>
      <c r="G7" s="93">
        <v>2</v>
      </c>
      <c r="H7" s="73">
        <v>2</v>
      </c>
      <c r="I7" s="22">
        <f t="shared" si="0"/>
        <v>0</v>
      </c>
      <c r="J7" s="33">
        <f t="shared" si="0"/>
        <v>0</v>
      </c>
      <c r="K7" s="93">
        <v>3</v>
      </c>
      <c r="L7" s="73">
        <v>3</v>
      </c>
      <c r="M7" s="22">
        <f t="shared" si="1"/>
        <v>-1</v>
      </c>
      <c r="N7" s="34">
        <f t="shared" si="1"/>
        <v>-1</v>
      </c>
      <c r="O7" s="69">
        <f t="shared" si="2"/>
        <v>-0.33333333333333331</v>
      </c>
      <c r="P7" s="35">
        <f t="shared" si="3"/>
        <v>1.5974440894568689E-3</v>
      </c>
      <c r="Q7" s="10"/>
      <c r="R7">
        <v>0</v>
      </c>
      <c r="S7" s="110">
        <f>D7</f>
        <v>2</v>
      </c>
      <c r="T7" s="49">
        <f t="shared" si="4"/>
        <v>2</v>
      </c>
    </row>
    <row r="8" spans="1:37" ht="15" customHeight="1" thickBot="1" x14ac:dyDescent="0.2">
      <c r="A8">
        <v>5</v>
      </c>
      <c r="B8" s="3">
        <v>4</v>
      </c>
      <c r="C8" s="132" t="s">
        <v>27</v>
      </c>
      <c r="D8" s="103">
        <v>5</v>
      </c>
      <c r="E8" s="93">
        <v>119</v>
      </c>
      <c r="F8" s="73">
        <v>218</v>
      </c>
      <c r="G8" s="93">
        <v>121</v>
      </c>
      <c r="H8" s="73">
        <v>223</v>
      </c>
      <c r="I8" s="22">
        <f t="shared" si="0"/>
        <v>-2</v>
      </c>
      <c r="J8" s="33">
        <f t="shared" si="0"/>
        <v>-5</v>
      </c>
      <c r="K8" s="93">
        <v>126</v>
      </c>
      <c r="L8" s="73">
        <v>230</v>
      </c>
      <c r="M8" s="22">
        <f t="shared" si="1"/>
        <v>-7</v>
      </c>
      <c r="N8" s="34">
        <f t="shared" si="1"/>
        <v>-12</v>
      </c>
      <c r="O8" s="69">
        <f t="shared" si="2"/>
        <v>-5.2173913043478258E-2</v>
      </c>
      <c r="P8" s="35">
        <f t="shared" si="3"/>
        <v>0.17412140575079874</v>
      </c>
      <c r="Q8" s="10"/>
      <c r="R8">
        <v>1</v>
      </c>
      <c r="S8" s="97" t="e">
        <f>E5:F538</f>
        <v>#VALUE!</v>
      </c>
      <c r="T8" s="49">
        <f t="shared" si="4"/>
        <v>218</v>
      </c>
    </row>
    <row r="9" spans="1:37" ht="15" customHeight="1" thickBot="1" x14ac:dyDescent="0.2">
      <c r="A9">
        <v>6</v>
      </c>
      <c r="B9" s="3">
        <v>5</v>
      </c>
      <c r="C9" s="133" t="s">
        <v>28</v>
      </c>
      <c r="D9" s="103">
        <v>1</v>
      </c>
      <c r="E9" s="93">
        <v>7</v>
      </c>
      <c r="F9" s="73">
        <v>16</v>
      </c>
      <c r="G9" s="93">
        <v>7</v>
      </c>
      <c r="H9" s="73">
        <v>16</v>
      </c>
      <c r="I9" s="22">
        <f t="shared" si="0"/>
        <v>0</v>
      </c>
      <c r="J9" s="33">
        <f t="shared" si="0"/>
        <v>0</v>
      </c>
      <c r="K9" s="93">
        <v>7</v>
      </c>
      <c r="L9" s="73">
        <v>15</v>
      </c>
      <c r="M9" s="22">
        <f t="shared" si="1"/>
        <v>0</v>
      </c>
      <c r="N9" s="34">
        <f t="shared" si="1"/>
        <v>1</v>
      </c>
      <c r="O9" s="69">
        <f t="shared" si="2"/>
        <v>6.6666666666666666E-2</v>
      </c>
      <c r="P9" s="35">
        <f t="shared" si="3"/>
        <v>1.2779552715654952E-2</v>
      </c>
      <c r="Q9" s="10"/>
      <c r="R9">
        <v>1</v>
      </c>
      <c r="S9" s="94">
        <f t="shared" ref="S9:S53" si="5">D9</f>
        <v>1</v>
      </c>
      <c r="T9" s="49">
        <f t="shared" si="4"/>
        <v>16</v>
      </c>
    </row>
    <row r="10" spans="1:37" ht="15" customHeight="1" thickBot="1" x14ac:dyDescent="0.2">
      <c r="A10">
        <v>7</v>
      </c>
      <c r="B10" s="3">
        <v>6</v>
      </c>
      <c r="C10" s="132" t="s">
        <v>29</v>
      </c>
      <c r="D10" s="103">
        <v>4</v>
      </c>
      <c r="E10" s="93">
        <v>2</v>
      </c>
      <c r="F10" s="73">
        <v>2</v>
      </c>
      <c r="G10" s="93">
        <v>2</v>
      </c>
      <c r="H10" s="73">
        <v>2</v>
      </c>
      <c r="I10" s="22">
        <f t="shared" si="0"/>
        <v>0</v>
      </c>
      <c r="J10" s="33">
        <f t="shared" si="0"/>
        <v>0</v>
      </c>
      <c r="K10" s="93">
        <v>3</v>
      </c>
      <c r="L10" s="73">
        <v>3</v>
      </c>
      <c r="M10" s="22">
        <f t="shared" si="1"/>
        <v>-1</v>
      </c>
      <c r="N10" s="34">
        <f t="shared" si="1"/>
        <v>-1</v>
      </c>
      <c r="O10" s="69">
        <f t="shared" si="2"/>
        <v>-0.33333333333333331</v>
      </c>
      <c r="P10" s="35">
        <f t="shared" si="3"/>
        <v>1.5974440894568689E-3</v>
      </c>
      <c r="Q10" s="10"/>
      <c r="R10" s="98">
        <v>1</v>
      </c>
      <c r="S10" s="96">
        <f t="shared" si="5"/>
        <v>4</v>
      </c>
      <c r="T10" s="49">
        <f t="shared" si="4"/>
        <v>2</v>
      </c>
    </row>
    <row r="11" spans="1:37" ht="15" customHeight="1" thickBot="1" x14ac:dyDescent="0.2">
      <c r="A11" t="s">
        <v>70</v>
      </c>
      <c r="B11" s="3">
        <v>7</v>
      </c>
      <c r="C11" s="132" t="s">
        <v>30</v>
      </c>
      <c r="D11" s="103">
        <v>1</v>
      </c>
      <c r="E11" s="22">
        <v>1</v>
      </c>
      <c r="F11" s="73">
        <v>2</v>
      </c>
      <c r="G11" s="22">
        <v>1</v>
      </c>
      <c r="H11" s="73">
        <v>2</v>
      </c>
      <c r="I11" s="22">
        <f t="shared" si="0"/>
        <v>0</v>
      </c>
      <c r="J11" s="33">
        <f t="shared" si="0"/>
        <v>0</v>
      </c>
      <c r="K11" s="22">
        <v>3</v>
      </c>
      <c r="L11" s="73">
        <v>3</v>
      </c>
      <c r="M11" s="22">
        <f t="shared" si="1"/>
        <v>-2</v>
      </c>
      <c r="N11" s="34">
        <f t="shared" si="1"/>
        <v>-1</v>
      </c>
      <c r="O11" s="69">
        <f t="shared" si="2"/>
        <v>-0.33333333333333331</v>
      </c>
      <c r="P11" s="35">
        <f t="shared" si="3"/>
        <v>1.5974440894568689E-3</v>
      </c>
      <c r="Q11" s="10"/>
      <c r="R11">
        <v>1</v>
      </c>
      <c r="S11" s="94">
        <f t="shared" si="5"/>
        <v>1</v>
      </c>
      <c r="T11" s="49">
        <f t="shared" si="4"/>
        <v>2</v>
      </c>
    </row>
    <row r="12" spans="1:37" ht="15" customHeight="1" thickBot="1" x14ac:dyDescent="0.2">
      <c r="A12">
        <v>8</v>
      </c>
      <c r="B12" s="5">
        <v>8</v>
      </c>
      <c r="C12" s="132" t="s">
        <v>31</v>
      </c>
      <c r="D12" s="103">
        <v>1</v>
      </c>
      <c r="E12" s="93">
        <v>171</v>
      </c>
      <c r="F12" s="73">
        <v>217</v>
      </c>
      <c r="G12" s="93">
        <v>166</v>
      </c>
      <c r="H12" s="73">
        <v>211</v>
      </c>
      <c r="I12" s="22">
        <f t="shared" si="0"/>
        <v>5</v>
      </c>
      <c r="J12" s="33">
        <f t="shared" si="0"/>
        <v>6</v>
      </c>
      <c r="K12" s="93">
        <v>166</v>
      </c>
      <c r="L12" s="73">
        <v>226</v>
      </c>
      <c r="M12" s="22">
        <f t="shared" si="1"/>
        <v>5</v>
      </c>
      <c r="N12" s="34">
        <f t="shared" si="1"/>
        <v>-9</v>
      </c>
      <c r="O12" s="69">
        <f t="shared" si="2"/>
        <v>-3.9823008849557522E-2</v>
      </c>
      <c r="P12" s="35">
        <f t="shared" si="3"/>
        <v>0.17332268370607029</v>
      </c>
      <c r="Q12" s="10"/>
      <c r="R12">
        <v>1</v>
      </c>
      <c r="S12" s="94">
        <f t="shared" si="5"/>
        <v>1</v>
      </c>
      <c r="T12" s="49">
        <f t="shared" si="4"/>
        <v>217</v>
      </c>
    </row>
    <row r="13" spans="1:37" ht="15" customHeight="1" thickBot="1" x14ac:dyDescent="0.2">
      <c r="A13">
        <v>9</v>
      </c>
      <c r="B13" s="104"/>
      <c r="C13" s="132" t="s">
        <v>73</v>
      </c>
      <c r="D13" s="103">
        <v>1</v>
      </c>
      <c r="E13" s="93">
        <v>133</v>
      </c>
      <c r="F13" s="73">
        <v>133</v>
      </c>
      <c r="G13" s="93">
        <v>131</v>
      </c>
      <c r="H13" s="73">
        <v>131</v>
      </c>
      <c r="I13" s="22">
        <f t="shared" si="0"/>
        <v>2</v>
      </c>
      <c r="J13" s="33">
        <f t="shared" si="0"/>
        <v>2</v>
      </c>
      <c r="K13" s="93">
        <v>128</v>
      </c>
      <c r="L13" s="73">
        <v>130</v>
      </c>
      <c r="M13" s="22">
        <f t="shared" si="1"/>
        <v>5</v>
      </c>
      <c r="N13" s="34">
        <f t="shared" si="1"/>
        <v>3</v>
      </c>
      <c r="O13" s="69">
        <f>IF(ISERROR(N13/L13),0,N13/L13)</f>
        <v>2.3076923076923078E-2</v>
      </c>
      <c r="P13" s="35">
        <f t="shared" si="3"/>
        <v>0.1062300319488818</v>
      </c>
      <c r="Q13" s="10"/>
      <c r="R13">
        <v>1</v>
      </c>
      <c r="S13" s="94">
        <f t="shared" si="5"/>
        <v>1</v>
      </c>
      <c r="T13" s="49">
        <f t="shared" si="4"/>
        <v>133</v>
      </c>
    </row>
    <row r="14" spans="1:37" ht="14.25" customHeight="1" thickBot="1" x14ac:dyDescent="0.2">
      <c r="B14" s="3">
        <v>9</v>
      </c>
      <c r="C14" s="116" t="s">
        <v>32</v>
      </c>
      <c r="D14" s="103">
        <v>2</v>
      </c>
      <c r="E14" s="22"/>
      <c r="F14" s="73"/>
      <c r="G14" s="22"/>
      <c r="H14" s="73"/>
      <c r="I14" s="22">
        <f t="shared" si="0"/>
        <v>0</v>
      </c>
      <c r="J14" s="36">
        <f t="shared" si="0"/>
        <v>0</v>
      </c>
      <c r="K14" s="22"/>
      <c r="L14" s="73"/>
      <c r="M14" s="22">
        <f t="shared" si="1"/>
        <v>0</v>
      </c>
      <c r="N14" s="34">
        <f t="shared" si="1"/>
        <v>0</v>
      </c>
      <c r="O14" s="69">
        <f t="shared" ref="O14:O54" si="6">IF(ISERROR(N14/L14),0,N14/L14)</f>
        <v>0</v>
      </c>
      <c r="P14" s="35">
        <f t="shared" si="3"/>
        <v>0</v>
      </c>
      <c r="Q14" s="10"/>
      <c r="R14">
        <v>0</v>
      </c>
      <c r="S14" s="100">
        <f t="shared" si="5"/>
        <v>2</v>
      </c>
      <c r="T14" s="49">
        <f t="shared" si="4"/>
        <v>0</v>
      </c>
    </row>
    <row r="15" spans="1:37" ht="15" customHeight="1" thickBot="1" x14ac:dyDescent="0.2">
      <c r="B15" s="6">
        <v>10</v>
      </c>
      <c r="C15" s="132" t="s">
        <v>33</v>
      </c>
      <c r="D15" s="103">
        <v>2</v>
      </c>
      <c r="E15" s="22">
        <v>1</v>
      </c>
      <c r="F15" s="73">
        <v>1</v>
      </c>
      <c r="G15" s="22">
        <v>1</v>
      </c>
      <c r="H15" s="73">
        <v>1</v>
      </c>
      <c r="I15" s="22">
        <f t="shared" si="0"/>
        <v>0</v>
      </c>
      <c r="J15" s="33">
        <f t="shared" si="0"/>
        <v>0</v>
      </c>
      <c r="K15" s="22">
        <v>1</v>
      </c>
      <c r="L15" s="73">
        <v>1</v>
      </c>
      <c r="M15" s="22">
        <f t="shared" si="1"/>
        <v>0</v>
      </c>
      <c r="N15" s="34">
        <f t="shared" si="1"/>
        <v>0</v>
      </c>
      <c r="O15" s="69">
        <f t="shared" si="6"/>
        <v>0</v>
      </c>
      <c r="P15" s="35">
        <f t="shared" si="3"/>
        <v>7.9872204472843447E-4</v>
      </c>
      <c r="Q15" s="10"/>
      <c r="R15">
        <v>0</v>
      </c>
      <c r="S15" s="100">
        <f t="shared" si="5"/>
        <v>2</v>
      </c>
      <c r="T15" s="49">
        <f t="shared" si="4"/>
        <v>1</v>
      </c>
    </row>
    <row r="16" spans="1:37" ht="15" customHeight="1" thickBot="1" x14ac:dyDescent="0.2">
      <c r="A16">
        <v>11</v>
      </c>
      <c r="B16" s="3">
        <v>11</v>
      </c>
      <c r="C16" s="132" t="s">
        <v>34</v>
      </c>
      <c r="D16" s="103">
        <v>3</v>
      </c>
      <c r="E16" s="93"/>
      <c r="F16" s="73"/>
      <c r="G16" s="93"/>
      <c r="H16" s="73"/>
      <c r="I16" s="22">
        <f t="shared" si="0"/>
        <v>0</v>
      </c>
      <c r="J16" s="33">
        <f t="shared" si="0"/>
        <v>0</v>
      </c>
      <c r="K16" s="93"/>
      <c r="L16" s="73"/>
      <c r="M16" s="22">
        <f t="shared" si="1"/>
        <v>0</v>
      </c>
      <c r="N16" s="34">
        <f t="shared" si="1"/>
        <v>0</v>
      </c>
      <c r="O16" s="69">
        <f t="shared" si="6"/>
        <v>0</v>
      </c>
      <c r="P16" s="35">
        <f t="shared" si="3"/>
        <v>0</v>
      </c>
      <c r="Q16" s="10"/>
      <c r="R16">
        <v>1</v>
      </c>
      <c r="S16" s="95">
        <f t="shared" si="5"/>
        <v>3</v>
      </c>
      <c r="T16" s="49">
        <f t="shared" si="4"/>
        <v>0</v>
      </c>
      <c r="AC16" s="78"/>
    </row>
    <row r="17" spans="1:20" ht="15" customHeight="1" thickBot="1" x14ac:dyDescent="0.2">
      <c r="A17">
        <v>12</v>
      </c>
      <c r="B17" s="3">
        <v>12</v>
      </c>
      <c r="C17" s="132" t="s">
        <v>35</v>
      </c>
      <c r="D17" s="103">
        <v>1</v>
      </c>
      <c r="E17" s="93">
        <v>5</v>
      </c>
      <c r="F17" s="73">
        <v>5</v>
      </c>
      <c r="G17" s="93">
        <v>4</v>
      </c>
      <c r="H17" s="73">
        <v>4</v>
      </c>
      <c r="I17" s="22">
        <f t="shared" si="0"/>
        <v>1</v>
      </c>
      <c r="J17" s="33">
        <f t="shared" si="0"/>
        <v>1</v>
      </c>
      <c r="K17" s="93">
        <v>6</v>
      </c>
      <c r="L17" s="73">
        <v>6</v>
      </c>
      <c r="M17" s="22">
        <f t="shared" si="1"/>
        <v>-1</v>
      </c>
      <c r="N17" s="34">
        <f t="shared" si="1"/>
        <v>-1</v>
      </c>
      <c r="O17" s="69">
        <f t="shared" si="6"/>
        <v>-0.16666666666666666</v>
      </c>
      <c r="P17" s="35">
        <f t="shared" si="3"/>
        <v>3.9936102236421724E-3</v>
      </c>
      <c r="Q17" s="10"/>
      <c r="R17">
        <v>1</v>
      </c>
      <c r="S17" s="94">
        <f t="shared" si="5"/>
        <v>1</v>
      </c>
      <c r="T17" s="49">
        <f t="shared" si="4"/>
        <v>5</v>
      </c>
    </row>
    <row r="18" spans="1:20" ht="15" customHeight="1" thickBot="1" x14ac:dyDescent="0.2">
      <c r="A18">
        <v>13</v>
      </c>
      <c r="B18" s="3">
        <v>13</v>
      </c>
      <c r="C18" s="132" t="s">
        <v>36</v>
      </c>
      <c r="D18" s="103">
        <v>1</v>
      </c>
      <c r="E18" s="93">
        <v>34</v>
      </c>
      <c r="F18" s="73">
        <v>34</v>
      </c>
      <c r="G18" s="93">
        <v>36</v>
      </c>
      <c r="H18" s="73">
        <v>36</v>
      </c>
      <c r="I18" s="22">
        <f t="shared" si="0"/>
        <v>-2</v>
      </c>
      <c r="J18" s="33">
        <f t="shared" si="0"/>
        <v>-2</v>
      </c>
      <c r="K18" s="93">
        <v>25</v>
      </c>
      <c r="L18" s="73">
        <v>25</v>
      </c>
      <c r="M18" s="22">
        <f t="shared" si="1"/>
        <v>9</v>
      </c>
      <c r="N18" s="34">
        <f t="shared" si="1"/>
        <v>9</v>
      </c>
      <c r="O18" s="69">
        <f t="shared" si="6"/>
        <v>0.36</v>
      </c>
      <c r="P18" s="35">
        <f t="shared" si="3"/>
        <v>2.7156549520766772E-2</v>
      </c>
      <c r="Q18" s="10"/>
      <c r="R18">
        <v>1</v>
      </c>
      <c r="S18" s="94">
        <f t="shared" si="5"/>
        <v>1</v>
      </c>
      <c r="T18" s="49">
        <f t="shared" si="4"/>
        <v>34</v>
      </c>
    </row>
    <row r="19" spans="1:20" ht="15" customHeight="1" thickBot="1" x14ac:dyDescent="0.2">
      <c r="A19">
        <v>14</v>
      </c>
      <c r="B19" s="3">
        <v>14</v>
      </c>
      <c r="C19" s="132" t="s">
        <v>37</v>
      </c>
      <c r="D19" s="103">
        <v>1</v>
      </c>
      <c r="E19" s="93">
        <v>1</v>
      </c>
      <c r="F19" s="73">
        <v>1</v>
      </c>
      <c r="G19" s="93">
        <v>1</v>
      </c>
      <c r="H19" s="73">
        <v>1</v>
      </c>
      <c r="I19" s="22">
        <f t="shared" si="0"/>
        <v>0</v>
      </c>
      <c r="J19" s="33">
        <f t="shared" si="0"/>
        <v>0</v>
      </c>
      <c r="K19" s="93">
        <v>1</v>
      </c>
      <c r="L19" s="73">
        <v>1</v>
      </c>
      <c r="M19" s="22">
        <f t="shared" si="1"/>
        <v>0</v>
      </c>
      <c r="N19" s="34">
        <f t="shared" si="1"/>
        <v>0</v>
      </c>
      <c r="O19" s="69">
        <f t="shared" si="6"/>
        <v>0</v>
      </c>
      <c r="P19" s="35">
        <f t="shared" si="3"/>
        <v>7.9872204472843447E-4</v>
      </c>
      <c r="Q19" s="10"/>
      <c r="R19">
        <v>1</v>
      </c>
      <c r="S19" s="94">
        <f t="shared" si="5"/>
        <v>1</v>
      </c>
      <c r="T19" s="49">
        <f t="shared" si="4"/>
        <v>1</v>
      </c>
    </row>
    <row r="20" spans="1:20" ht="15" customHeight="1" thickBot="1" x14ac:dyDescent="0.2">
      <c r="A20" t="s">
        <v>75</v>
      </c>
      <c r="B20" s="104"/>
      <c r="C20" s="132" t="s">
        <v>68</v>
      </c>
      <c r="D20" s="103">
        <v>4</v>
      </c>
      <c r="E20" s="93"/>
      <c r="F20" s="109"/>
      <c r="G20" s="93"/>
      <c r="H20" s="109"/>
      <c r="I20" s="93">
        <f t="shared" si="0"/>
        <v>0</v>
      </c>
      <c r="J20" s="105">
        <f t="shared" si="0"/>
        <v>0</v>
      </c>
      <c r="K20" s="93"/>
      <c r="L20" s="109"/>
      <c r="M20" s="93">
        <v>0</v>
      </c>
      <c r="N20" s="106">
        <v>0</v>
      </c>
      <c r="O20" s="107">
        <f t="shared" si="6"/>
        <v>0</v>
      </c>
      <c r="P20" s="108">
        <f t="shared" si="3"/>
        <v>0</v>
      </c>
      <c r="Q20" s="10"/>
      <c r="R20" s="98">
        <v>1</v>
      </c>
      <c r="S20" s="96">
        <f t="shared" si="5"/>
        <v>4</v>
      </c>
      <c r="T20" s="49">
        <f t="shared" si="4"/>
        <v>0</v>
      </c>
    </row>
    <row r="21" spans="1:20" ht="15" customHeight="1" thickBot="1" x14ac:dyDescent="0.2">
      <c r="A21" s="114" t="s">
        <v>74</v>
      </c>
      <c r="B21" s="3">
        <v>15</v>
      </c>
      <c r="C21" s="132" t="s">
        <v>66</v>
      </c>
      <c r="D21" s="103">
        <v>1</v>
      </c>
      <c r="E21" s="93">
        <v>127</v>
      </c>
      <c r="F21" s="73">
        <v>138</v>
      </c>
      <c r="G21" s="93">
        <v>118</v>
      </c>
      <c r="H21" s="73">
        <v>132</v>
      </c>
      <c r="I21" s="22">
        <f t="shared" si="0"/>
        <v>9</v>
      </c>
      <c r="J21" s="33">
        <f t="shared" si="0"/>
        <v>6</v>
      </c>
      <c r="K21" s="93">
        <v>116</v>
      </c>
      <c r="L21" s="73">
        <v>130</v>
      </c>
      <c r="M21" s="22">
        <f t="shared" ref="M21:N33" si="7">E21-K21</f>
        <v>11</v>
      </c>
      <c r="N21" s="34">
        <f t="shared" si="7"/>
        <v>8</v>
      </c>
      <c r="O21" s="69">
        <f t="shared" si="6"/>
        <v>6.1538461538461542E-2</v>
      </c>
      <c r="P21" s="35">
        <f t="shared" si="3"/>
        <v>0.11022364217252396</v>
      </c>
      <c r="Q21" s="10"/>
      <c r="R21">
        <v>1</v>
      </c>
      <c r="S21" s="94">
        <f t="shared" si="5"/>
        <v>1</v>
      </c>
      <c r="T21" s="49">
        <f t="shared" si="4"/>
        <v>138</v>
      </c>
    </row>
    <row r="22" spans="1:20" ht="15" customHeight="1" thickBot="1" x14ac:dyDescent="0.2">
      <c r="A22">
        <v>18</v>
      </c>
      <c r="B22" s="3">
        <v>16</v>
      </c>
      <c r="C22" s="132" t="s">
        <v>57</v>
      </c>
      <c r="D22" s="103">
        <v>1</v>
      </c>
      <c r="E22" s="93">
        <v>6</v>
      </c>
      <c r="F22" s="73">
        <v>6</v>
      </c>
      <c r="G22" s="93">
        <v>6</v>
      </c>
      <c r="H22" s="73">
        <v>6</v>
      </c>
      <c r="I22" s="22">
        <f t="shared" si="0"/>
        <v>0</v>
      </c>
      <c r="J22" s="33">
        <f t="shared" si="0"/>
        <v>0</v>
      </c>
      <c r="K22" s="93">
        <v>6</v>
      </c>
      <c r="L22" s="73">
        <v>6</v>
      </c>
      <c r="M22" s="22">
        <f t="shared" si="7"/>
        <v>0</v>
      </c>
      <c r="N22" s="34">
        <f t="shared" si="7"/>
        <v>0</v>
      </c>
      <c r="O22" s="69">
        <f t="shared" si="6"/>
        <v>0</v>
      </c>
      <c r="P22" s="35">
        <f t="shared" si="3"/>
        <v>4.7923322683706068E-3</v>
      </c>
      <c r="Q22" s="10"/>
      <c r="R22">
        <v>1</v>
      </c>
      <c r="S22" s="94">
        <f t="shared" si="5"/>
        <v>1</v>
      </c>
      <c r="T22" s="49">
        <f t="shared" si="4"/>
        <v>6</v>
      </c>
    </row>
    <row r="23" spans="1:20" ht="15" customHeight="1" thickBot="1" x14ac:dyDescent="0.2">
      <c r="A23">
        <v>19</v>
      </c>
      <c r="B23" s="3">
        <v>17</v>
      </c>
      <c r="C23" s="132" t="s">
        <v>38</v>
      </c>
      <c r="D23" s="103">
        <v>1</v>
      </c>
      <c r="E23" s="93">
        <v>3</v>
      </c>
      <c r="F23" s="73">
        <v>7</v>
      </c>
      <c r="G23" s="93">
        <v>3</v>
      </c>
      <c r="H23" s="73">
        <v>7</v>
      </c>
      <c r="I23" s="37">
        <f t="shared" si="0"/>
        <v>0</v>
      </c>
      <c r="J23" s="33">
        <f t="shared" si="0"/>
        <v>0</v>
      </c>
      <c r="K23" s="93">
        <v>1</v>
      </c>
      <c r="L23" s="73">
        <v>5</v>
      </c>
      <c r="M23" s="37">
        <f t="shared" si="7"/>
        <v>2</v>
      </c>
      <c r="N23" s="38">
        <f t="shared" si="7"/>
        <v>2</v>
      </c>
      <c r="O23" s="70">
        <f t="shared" si="6"/>
        <v>0.4</v>
      </c>
      <c r="P23" s="39">
        <f t="shared" si="3"/>
        <v>5.5910543130990413E-3</v>
      </c>
      <c r="Q23" s="10"/>
      <c r="R23">
        <v>1</v>
      </c>
      <c r="S23" s="94">
        <f t="shared" si="5"/>
        <v>1</v>
      </c>
      <c r="T23" s="49">
        <f t="shared" si="4"/>
        <v>7</v>
      </c>
    </row>
    <row r="24" spans="1:20" ht="15" customHeight="1" thickBot="1" x14ac:dyDescent="0.2">
      <c r="A24">
        <v>20</v>
      </c>
      <c r="B24" s="3">
        <v>18</v>
      </c>
      <c r="C24" s="134" t="s">
        <v>39</v>
      </c>
      <c r="D24" s="103">
        <v>6</v>
      </c>
      <c r="E24" s="22"/>
      <c r="F24" s="73"/>
      <c r="G24" s="22"/>
      <c r="H24" s="73"/>
      <c r="I24" s="37">
        <f t="shared" si="0"/>
        <v>0</v>
      </c>
      <c r="J24" s="40">
        <f t="shared" si="0"/>
        <v>0</v>
      </c>
      <c r="K24" s="22"/>
      <c r="L24" s="73"/>
      <c r="M24" s="37">
        <f t="shared" si="7"/>
        <v>0</v>
      </c>
      <c r="N24" s="38">
        <f t="shared" si="7"/>
        <v>0</v>
      </c>
      <c r="O24" s="70">
        <f t="shared" si="6"/>
        <v>0</v>
      </c>
      <c r="P24" s="39">
        <f t="shared" si="3"/>
        <v>0</v>
      </c>
      <c r="Q24" s="10"/>
      <c r="R24">
        <v>1</v>
      </c>
      <c r="S24" s="101">
        <f t="shared" si="5"/>
        <v>6</v>
      </c>
      <c r="T24" s="49">
        <f t="shared" si="4"/>
        <v>0</v>
      </c>
    </row>
    <row r="25" spans="1:20" ht="15" customHeight="1" thickBot="1" x14ac:dyDescent="0.2">
      <c r="B25" s="3">
        <v>19</v>
      </c>
      <c r="C25" s="132" t="s">
        <v>40</v>
      </c>
      <c r="D25" s="103">
        <v>3</v>
      </c>
      <c r="E25" s="22"/>
      <c r="F25" s="73"/>
      <c r="G25" s="22"/>
      <c r="H25" s="73"/>
      <c r="I25" s="22">
        <f t="shared" si="0"/>
        <v>0</v>
      </c>
      <c r="J25" s="33">
        <f t="shared" si="0"/>
        <v>0</v>
      </c>
      <c r="K25" s="22"/>
      <c r="L25" s="73"/>
      <c r="M25" s="22">
        <f t="shared" si="7"/>
        <v>0</v>
      </c>
      <c r="N25" s="34">
        <f t="shared" si="7"/>
        <v>0</v>
      </c>
      <c r="O25" s="69">
        <f t="shared" si="6"/>
        <v>0</v>
      </c>
      <c r="P25" s="35">
        <f t="shared" si="3"/>
        <v>0</v>
      </c>
      <c r="Q25" s="10"/>
      <c r="R25">
        <v>0</v>
      </c>
      <c r="S25" s="115">
        <f t="shared" si="5"/>
        <v>3</v>
      </c>
      <c r="T25" s="49">
        <f t="shared" si="4"/>
        <v>0</v>
      </c>
    </row>
    <row r="26" spans="1:20" ht="15" customHeight="1" thickBot="1" x14ac:dyDescent="0.2">
      <c r="A26">
        <v>21</v>
      </c>
      <c r="B26" s="3">
        <v>20</v>
      </c>
      <c r="C26" s="132" t="s">
        <v>41</v>
      </c>
      <c r="D26" s="103">
        <v>1</v>
      </c>
      <c r="E26" s="93">
        <v>10</v>
      </c>
      <c r="F26" s="73">
        <v>15</v>
      </c>
      <c r="G26" s="93">
        <v>10</v>
      </c>
      <c r="H26" s="73">
        <v>15</v>
      </c>
      <c r="I26" s="22">
        <f t="shared" si="0"/>
        <v>0</v>
      </c>
      <c r="J26" s="33">
        <f t="shared" si="0"/>
        <v>0</v>
      </c>
      <c r="K26" s="93">
        <v>10</v>
      </c>
      <c r="L26" s="73">
        <v>14</v>
      </c>
      <c r="M26" s="22">
        <f t="shared" si="7"/>
        <v>0</v>
      </c>
      <c r="N26" s="34">
        <f t="shared" si="7"/>
        <v>1</v>
      </c>
      <c r="O26" s="69">
        <f t="shared" si="6"/>
        <v>7.1428571428571425E-2</v>
      </c>
      <c r="P26" s="35">
        <f t="shared" si="3"/>
        <v>1.1980830670926517E-2</v>
      </c>
      <c r="Q26" s="10"/>
      <c r="R26">
        <v>1</v>
      </c>
      <c r="S26" s="94">
        <f t="shared" si="5"/>
        <v>1</v>
      </c>
      <c r="T26" s="49">
        <f t="shared" si="4"/>
        <v>15</v>
      </c>
    </row>
    <row r="27" spans="1:20" ht="15" customHeight="1" thickBot="1" x14ac:dyDescent="0.2">
      <c r="A27">
        <v>22</v>
      </c>
      <c r="B27" s="3">
        <v>21</v>
      </c>
      <c r="C27" s="132" t="s">
        <v>42</v>
      </c>
      <c r="D27" s="103">
        <v>5</v>
      </c>
      <c r="E27" s="93">
        <v>1</v>
      </c>
      <c r="F27" s="73">
        <v>5</v>
      </c>
      <c r="G27" s="93">
        <v>1</v>
      </c>
      <c r="H27" s="73">
        <v>5</v>
      </c>
      <c r="I27" s="22">
        <f t="shared" si="0"/>
        <v>0</v>
      </c>
      <c r="J27" s="33">
        <f t="shared" si="0"/>
        <v>0</v>
      </c>
      <c r="K27" s="93">
        <v>1</v>
      </c>
      <c r="L27" s="73">
        <v>5</v>
      </c>
      <c r="M27" s="22">
        <f t="shared" si="7"/>
        <v>0</v>
      </c>
      <c r="N27" s="34">
        <f t="shared" si="7"/>
        <v>0</v>
      </c>
      <c r="O27" s="69">
        <f t="shared" si="6"/>
        <v>0</v>
      </c>
      <c r="P27" s="35">
        <f t="shared" si="3"/>
        <v>3.9936102236421724E-3</v>
      </c>
      <c r="Q27" s="10"/>
      <c r="R27">
        <v>1</v>
      </c>
      <c r="S27" s="97">
        <f t="shared" si="5"/>
        <v>5</v>
      </c>
      <c r="T27" s="49">
        <f t="shared" si="4"/>
        <v>5</v>
      </c>
    </row>
    <row r="28" spans="1:20" ht="15" customHeight="1" thickBot="1" x14ac:dyDescent="0.2">
      <c r="A28">
        <v>23</v>
      </c>
      <c r="B28" s="3">
        <v>22</v>
      </c>
      <c r="C28" s="132" t="s">
        <v>43</v>
      </c>
      <c r="D28" s="103">
        <v>5</v>
      </c>
      <c r="E28" s="93">
        <v>2</v>
      </c>
      <c r="F28" s="73">
        <v>2</v>
      </c>
      <c r="G28" s="93">
        <v>2</v>
      </c>
      <c r="H28" s="73">
        <v>2</v>
      </c>
      <c r="I28" s="22">
        <f t="shared" si="0"/>
        <v>0</v>
      </c>
      <c r="J28" s="33">
        <f t="shared" si="0"/>
        <v>0</v>
      </c>
      <c r="K28" s="93">
        <v>3</v>
      </c>
      <c r="L28" s="73">
        <v>3</v>
      </c>
      <c r="M28" s="22">
        <f t="shared" si="7"/>
        <v>-1</v>
      </c>
      <c r="N28" s="34">
        <f t="shared" si="7"/>
        <v>-1</v>
      </c>
      <c r="O28" s="69">
        <f t="shared" si="6"/>
        <v>-0.33333333333333331</v>
      </c>
      <c r="P28" s="35">
        <f t="shared" si="3"/>
        <v>1.5974440894568689E-3</v>
      </c>
      <c r="Q28" s="10"/>
      <c r="R28">
        <v>1</v>
      </c>
      <c r="S28" s="97">
        <f t="shared" si="5"/>
        <v>5</v>
      </c>
      <c r="T28" s="49">
        <f t="shared" si="4"/>
        <v>2</v>
      </c>
    </row>
    <row r="29" spans="1:20" ht="15" customHeight="1" thickBot="1" x14ac:dyDescent="0.2">
      <c r="A29">
        <v>24</v>
      </c>
      <c r="B29" s="3">
        <v>23</v>
      </c>
      <c r="C29" s="132" t="s">
        <v>44</v>
      </c>
      <c r="D29" s="103">
        <v>1</v>
      </c>
      <c r="E29" s="93">
        <v>244</v>
      </c>
      <c r="F29" s="73">
        <v>282</v>
      </c>
      <c r="G29" s="93">
        <v>246</v>
      </c>
      <c r="H29" s="73">
        <v>284</v>
      </c>
      <c r="I29" s="22">
        <f t="shared" si="0"/>
        <v>-2</v>
      </c>
      <c r="J29" s="33">
        <f t="shared" si="0"/>
        <v>-2</v>
      </c>
      <c r="K29" s="93">
        <v>230</v>
      </c>
      <c r="L29" s="73">
        <v>267</v>
      </c>
      <c r="M29" s="22">
        <f t="shared" si="7"/>
        <v>14</v>
      </c>
      <c r="N29" s="34">
        <f t="shared" si="7"/>
        <v>15</v>
      </c>
      <c r="O29" s="69">
        <f t="shared" si="6"/>
        <v>5.6179775280898875E-2</v>
      </c>
      <c r="P29" s="35">
        <f t="shared" si="3"/>
        <v>0.22523961661341854</v>
      </c>
      <c r="Q29" s="10"/>
      <c r="R29">
        <v>1</v>
      </c>
      <c r="S29" s="94">
        <f t="shared" si="5"/>
        <v>1</v>
      </c>
      <c r="T29" s="49">
        <f t="shared" si="4"/>
        <v>282</v>
      </c>
    </row>
    <row r="30" spans="1:20" ht="15" customHeight="1" thickBot="1" x14ac:dyDescent="0.2">
      <c r="A30">
        <v>25</v>
      </c>
      <c r="B30" s="3">
        <v>24</v>
      </c>
      <c r="C30" s="132" t="s">
        <v>45</v>
      </c>
      <c r="D30" s="103">
        <v>2</v>
      </c>
      <c r="E30" s="22"/>
      <c r="F30" s="73"/>
      <c r="G30" s="22"/>
      <c r="H30" s="73"/>
      <c r="I30" s="22">
        <f t="shared" si="0"/>
        <v>0</v>
      </c>
      <c r="J30" s="33">
        <f t="shared" si="0"/>
        <v>0</v>
      </c>
      <c r="K30" s="22"/>
      <c r="L30" s="73"/>
      <c r="M30" s="22">
        <f t="shared" si="7"/>
        <v>0</v>
      </c>
      <c r="N30" s="34">
        <f t="shared" si="7"/>
        <v>0</v>
      </c>
      <c r="O30" s="69">
        <f t="shared" si="6"/>
        <v>0</v>
      </c>
      <c r="P30" s="35">
        <f t="shared" si="3"/>
        <v>0</v>
      </c>
      <c r="Q30" s="10"/>
      <c r="R30">
        <v>1</v>
      </c>
      <c r="S30" s="99">
        <f t="shared" si="5"/>
        <v>2</v>
      </c>
      <c r="T30" s="49">
        <f t="shared" si="4"/>
        <v>0</v>
      </c>
    </row>
    <row r="31" spans="1:20" ht="15" customHeight="1" thickBot="1" x14ac:dyDescent="0.2">
      <c r="A31">
        <v>26</v>
      </c>
      <c r="B31" s="104"/>
      <c r="C31" s="132" t="s">
        <v>69</v>
      </c>
      <c r="D31" s="103">
        <v>1</v>
      </c>
      <c r="E31" s="93"/>
      <c r="F31" s="109"/>
      <c r="G31" s="93"/>
      <c r="H31" s="109"/>
      <c r="I31" s="93">
        <f t="shared" si="0"/>
        <v>0</v>
      </c>
      <c r="J31" s="105">
        <f t="shared" si="0"/>
        <v>0</v>
      </c>
      <c r="K31" s="93"/>
      <c r="L31" s="109"/>
      <c r="M31" s="93">
        <f t="shared" si="7"/>
        <v>0</v>
      </c>
      <c r="N31" s="106">
        <f t="shared" si="7"/>
        <v>0</v>
      </c>
      <c r="O31" s="107">
        <f t="shared" si="6"/>
        <v>0</v>
      </c>
      <c r="P31" s="108">
        <f t="shared" si="3"/>
        <v>0</v>
      </c>
      <c r="Q31" s="10"/>
      <c r="R31">
        <v>1</v>
      </c>
      <c r="S31" s="94">
        <f t="shared" si="5"/>
        <v>1</v>
      </c>
      <c r="T31" s="49">
        <f t="shared" si="4"/>
        <v>0</v>
      </c>
    </row>
    <row r="32" spans="1:20" ht="15" customHeight="1" thickBot="1" x14ac:dyDescent="0.2">
      <c r="B32" s="3">
        <v>25</v>
      </c>
      <c r="C32" s="132" t="s">
        <v>46</v>
      </c>
      <c r="D32" s="103">
        <v>2</v>
      </c>
      <c r="E32" s="22"/>
      <c r="F32" s="73"/>
      <c r="G32" s="22"/>
      <c r="H32" s="73"/>
      <c r="I32" s="22">
        <f t="shared" si="0"/>
        <v>0</v>
      </c>
      <c r="J32" s="33">
        <f t="shared" si="0"/>
        <v>0</v>
      </c>
      <c r="K32" s="22"/>
      <c r="L32" s="73"/>
      <c r="M32" s="22">
        <f t="shared" si="7"/>
        <v>0</v>
      </c>
      <c r="N32" s="34">
        <f t="shared" si="7"/>
        <v>0</v>
      </c>
      <c r="O32" s="69">
        <f t="shared" si="6"/>
        <v>0</v>
      </c>
      <c r="P32" s="35">
        <f t="shared" si="3"/>
        <v>0</v>
      </c>
      <c r="Q32" s="10"/>
      <c r="R32">
        <v>0</v>
      </c>
      <c r="S32" s="100">
        <f t="shared" si="5"/>
        <v>2</v>
      </c>
      <c r="T32" s="49">
        <f t="shared" si="4"/>
        <v>0</v>
      </c>
    </row>
    <row r="33" spans="1:20" ht="15" customHeight="1" thickBot="1" x14ac:dyDescent="0.2">
      <c r="B33" s="3">
        <v>26</v>
      </c>
      <c r="C33" s="132" t="s">
        <v>47</v>
      </c>
      <c r="D33" s="103">
        <v>2</v>
      </c>
      <c r="E33" s="22">
        <v>1</v>
      </c>
      <c r="F33" s="73">
        <v>1</v>
      </c>
      <c r="G33" s="22">
        <v>1</v>
      </c>
      <c r="H33" s="73">
        <v>1</v>
      </c>
      <c r="I33" s="22">
        <f t="shared" si="0"/>
        <v>0</v>
      </c>
      <c r="J33" s="33">
        <f t="shared" si="0"/>
        <v>0</v>
      </c>
      <c r="K33" s="22">
        <v>2</v>
      </c>
      <c r="L33" s="73">
        <v>2</v>
      </c>
      <c r="M33" s="22">
        <f t="shared" si="7"/>
        <v>-1</v>
      </c>
      <c r="N33" s="34">
        <f t="shared" si="7"/>
        <v>-1</v>
      </c>
      <c r="O33" s="69">
        <f t="shared" si="6"/>
        <v>-0.5</v>
      </c>
      <c r="P33" s="35">
        <f t="shared" si="3"/>
        <v>7.9872204472843447E-4</v>
      </c>
      <c r="Q33" s="10"/>
      <c r="R33">
        <v>0</v>
      </c>
      <c r="S33" s="100">
        <f t="shared" si="5"/>
        <v>2</v>
      </c>
      <c r="T33" s="49">
        <f t="shared" si="4"/>
        <v>1</v>
      </c>
    </row>
    <row r="34" spans="1:20" ht="15.75" customHeight="1" thickBot="1" x14ac:dyDescent="0.2">
      <c r="B34" s="3">
        <v>27</v>
      </c>
      <c r="C34" s="132" t="s">
        <v>61</v>
      </c>
      <c r="D34" s="103">
        <v>1</v>
      </c>
      <c r="E34" s="22"/>
      <c r="F34" s="73"/>
      <c r="G34" s="22"/>
      <c r="H34" s="73"/>
      <c r="I34" s="22">
        <f t="shared" si="0"/>
        <v>0</v>
      </c>
      <c r="J34" s="33">
        <f t="shared" si="0"/>
        <v>0</v>
      </c>
      <c r="K34" s="22"/>
      <c r="L34" s="73"/>
      <c r="M34" s="37">
        <v>0</v>
      </c>
      <c r="N34" s="38">
        <v>0</v>
      </c>
      <c r="O34" s="70">
        <f t="shared" si="6"/>
        <v>0</v>
      </c>
      <c r="P34" s="39">
        <f t="shared" si="3"/>
        <v>0</v>
      </c>
      <c r="Q34" s="10"/>
      <c r="R34">
        <v>0</v>
      </c>
      <c r="S34" s="100">
        <f t="shared" si="5"/>
        <v>1</v>
      </c>
      <c r="T34" s="49">
        <f t="shared" si="4"/>
        <v>0</v>
      </c>
    </row>
    <row r="35" spans="1:20" ht="15" customHeight="1" thickBot="1" x14ac:dyDescent="0.2">
      <c r="A35">
        <v>29</v>
      </c>
      <c r="B35" s="3">
        <v>28</v>
      </c>
      <c r="C35" s="132" t="s">
        <v>48</v>
      </c>
      <c r="D35" s="103">
        <v>1</v>
      </c>
      <c r="E35" s="93">
        <v>59</v>
      </c>
      <c r="F35" s="73">
        <v>59</v>
      </c>
      <c r="G35" s="93">
        <v>57</v>
      </c>
      <c r="H35" s="73">
        <v>57</v>
      </c>
      <c r="I35" s="22">
        <f t="shared" si="0"/>
        <v>2</v>
      </c>
      <c r="J35" s="33">
        <f t="shared" si="0"/>
        <v>2</v>
      </c>
      <c r="K35" s="93">
        <v>20</v>
      </c>
      <c r="L35" s="73">
        <v>20</v>
      </c>
      <c r="M35" s="22">
        <f t="shared" ref="M35:N54" si="8">E35-K35</f>
        <v>39</v>
      </c>
      <c r="N35" s="34">
        <f t="shared" si="8"/>
        <v>39</v>
      </c>
      <c r="O35" s="69">
        <f t="shared" si="6"/>
        <v>1.95</v>
      </c>
      <c r="P35" s="35">
        <f t="shared" si="3"/>
        <v>4.7124600638977637E-2</v>
      </c>
      <c r="Q35" s="10"/>
      <c r="R35">
        <v>1</v>
      </c>
      <c r="S35" s="94">
        <f t="shared" si="5"/>
        <v>1</v>
      </c>
      <c r="T35" s="49">
        <f t="shared" si="4"/>
        <v>59</v>
      </c>
    </row>
    <row r="36" spans="1:20" ht="15" customHeight="1" thickBot="1" x14ac:dyDescent="0.2">
      <c r="A36">
        <v>31</v>
      </c>
      <c r="B36" s="6">
        <v>29</v>
      </c>
      <c r="C36" s="132" t="s">
        <v>49</v>
      </c>
      <c r="D36" s="103">
        <v>2</v>
      </c>
      <c r="E36" s="93">
        <v>3</v>
      </c>
      <c r="F36" s="73">
        <v>3</v>
      </c>
      <c r="G36" s="93">
        <v>3</v>
      </c>
      <c r="H36" s="73">
        <v>3</v>
      </c>
      <c r="I36" s="22">
        <f t="shared" si="0"/>
        <v>0</v>
      </c>
      <c r="J36" s="41">
        <f t="shared" si="0"/>
        <v>0</v>
      </c>
      <c r="K36" s="93">
        <v>5</v>
      </c>
      <c r="L36" s="73">
        <v>5</v>
      </c>
      <c r="M36" s="22">
        <f t="shared" si="8"/>
        <v>-2</v>
      </c>
      <c r="N36" s="34">
        <f t="shared" si="8"/>
        <v>-2</v>
      </c>
      <c r="O36" s="69">
        <f t="shared" si="6"/>
        <v>-0.4</v>
      </c>
      <c r="P36" s="35">
        <f t="shared" si="3"/>
        <v>2.3961661341853034E-3</v>
      </c>
      <c r="Q36" s="10"/>
      <c r="R36">
        <v>1</v>
      </c>
      <c r="S36" s="99">
        <f t="shared" si="5"/>
        <v>2</v>
      </c>
      <c r="T36" s="49">
        <f t="shared" si="4"/>
        <v>3</v>
      </c>
    </row>
    <row r="37" spans="1:20" ht="15" customHeight="1" thickBot="1" x14ac:dyDescent="0.2">
      <c r="A37">
        <v>32</v>
      </c>
      <c r="B37" s="3">
        <v>30</v>
      </c>
      <c r="C37" s="132" t="s">
        <v>50</v>
      </c>
      <c r="D37" s="103">
        <v>4</v>
      </c>
      <c r="E37" s="93">
        <v>11</v>
      </c>
      <c r="F37" s="73">
        <v>11</v>
      </c>
      <c r="G37" s="93">
        <v>15</v>
      </c>
      <c r="H37" s="73">
        <v>15</v>
      </c>
      <c r="I37" s="22">
        <f t="shared" ref="I37:J54" si="9">E37-G37</f>
        <v>-4</v>
      </c>
      <c r="J37" s="36">
        <f t="shared" si="9"/>
        <v>-4</v>
      </c>
      <c r="K37" s="93">
        <v>16</v>
      </c>
      <c r="L37" s="73">
        <v>16</v>
      </c>
      <c r="M37" s="22">
        <f t="shared" si="8"/>
        <v>-5</v>
      </c>
      <c r="N37" s="34">
        <f t="shared" si="8"/>
        <v>-5</v>
      </c>
      <c r="O37" s="69">
        <f t="shared" si="6"/>
        <v>-0.3125</v>
      </c>
      <c r="P37" s="35">
        <f t="shared" si="3"/>
        <v>8.7859424920127792E-3</v>
      </c>
      <c r="Q37" s="10"/>
      <c r="R37" s="98">
        <v>1</v>
      </c>
      <c r="S37" s="96">
        <f t="shared" si="5"/>
        <v>4</v>
      </c>
      <c r="T37" s="49">
        <f t="shared" si="4"/>
        <v>11</v>
      </c>
    </row>
    <row r="38" spans="1:20" ht="15" customHeight="1" thickBot="1" x14ac:dyDescent="0.2">
      <c r="A38">
        <v>33</v>
      </c>
      <c r="B38" s="104"/>
      <c r="C38" s="132" t="s">
        <v>71</v>
      </c>
      <c r="D38" s="103">
        <v>5</v>
      </c>
      <c r="E38" s="93">
        <v>1</v>
      </c>
      <c r="F38" s="73">
        <v>1</v>
      </c>
      <c r="G38" s="93">
        <v>1</v>
      </c>
      <c r="H38" s="73">
        <v>1</v>
      </c>
      <c r="I38" s="22">
        <f t="shared" si="9"/>
        <v>0</v>
      </c>
      <c r="J38" s="36">
        <f t="shared" si="9"/>
        <v>0</v>
      </c>
      <c r="K38" s="93">
        <v>1</v>
      </c>
      <c r="L38" s="73">
        <v>1</v>
      </c>
      <c r="M38" s="22">
        <f t="shared" si="8"/>
        <v>0</v>
      </c>
      <c r="N38" s="34">
        <f t="shared" si="8"/>
        <v>0</v>
      </c>
      <c r="O38" s="69">
        <f t="shared" si="6"/>
        <v>0</v>
      </c>
      <c r="P38" s="35">
        <f t="shared" si="3"/>
        <v>7.9872204472843447E-4</v>
      </c>
      <c r="Q38" s="10"/>
      <c r="R38" s="98">
        <v>1</v>
      </c>
      <c r="S38" s="97">
        <f t="shared" si="5"/>
        <v>5</v>
      </c>
      <c r="T38" s="49">
        <f t="shared" si="4"/>
        <v>1</v>
      </c>
    </row>
    <row r="39" spans="1:20" ht="15" customHeight="1" thickBot="1" x14ac:dyDescent="0.2">
      <c r="A39">
        <v>4</v>
      </c>
      <c r="B39" s="3">
        <v>31</v>
      </c>
      <c r="C39" s="132" t="s">
        <v>51</v>
      </c>
      <c r="D39" s="103">
        <v>5</v>
      </c>
      <c r="E39" s="93"/>
      <c r="F39" s="73"/>
      <c r="G39" s="93"/>
      <c r="H39" s="73"/>
      <c r="I39" s="22">
        <f t="shared" si="9"/>
        <v>0</v>
      </c>
      <c r="J39" s="36">
        <f t="shared" si="9"/>
        <v>0</v>
      </c>
      <c r="K39" s="93"/>
      <c r="L39" s="73"/>
      <c r="M39" s="22">
        <f t="shared" si="8"/>
        <v>0</v>
      </c>
      <c r="N39" s="34">
        <f t="shared" si="8"/>
        <v>0</v>
      </c>
      <c r="O39" s="69">
        <f t="shared" si="6"/>
        <v>0</v>
      </c>
      <c r="P39" s="35">
        <f t="shared" si="3"/>
        <v>0</v>
      </c>
      <c r="Q39" s="10"/>
      <c r="R39">
        <v>1</v>
      </c>
      <c r="S39" s="97">
        <f t="shared" si="5"/>
        <v>5</v>
      </c>
      <c r="T39" s="49">
        <f t="shared" si="4"/>
        <v>0</v>
      </c>
    </row>
    <row r="40" spans="1:20" ht="15.75" customHeight="1" thickBot="1" x14ac:dyDescent="0.2">
      <c r="B40" s="3">
        <v>32</v>
      </c>
      <c r="C40" s="116" t="s">
        <v>54</v>
      </c>
      <c r="D40" s="103">
        <v>1</v>
      </c>
      <c r="E40" s="22"/>
      <c r="F40" s="73"/>
      <c r="G40" s="22"/>
      <c r="H40" s="73"/>
      <c r="I40" s="22">
        <f t="shared" si="9"/>
        <v>0</v>
      </c>
      <c r="J40" s="36">
        <f t="shared" si="9"/>
        <v>0</v>
      </c>
      <c r="K40" s="22"/>
      <c r="L40" s="73"/>
      <c r="M40" s="22">
        <f t="shared" si="8"/>
        <v>0</v>
      </c>
      <c r="N40" s="34">
        <f t="shared" si="8"/>
        <v>0</v>
      </c>
      <c r="O40" s="69">
        <f t="shared" si="6"/>
        <v>0</v>
      </c>
      <c r="P40" s="35">
        <f t="shared" si="3"/>
        <v>0</v>
      </c>
      <c r="Q40" s="10"/>
      <c r="R40">
        <v>0</v>
      </c>
      <c r="S40" s="100">
        <f t="shared" si="5"/>
        <v>1</v>
      </c>
      <c r="T40" s="49">
        <f t="shared" si="4"/>
        <v>0</v>
      </c>
    </row>
    <row r="41" spans="1:20" ht="15" customHeight="1" thickBot="1" x14ac:dyDescent="0.2">
      <c r="A41">
        <v>34</v>
      </c>
      <c r="B41" s="6">
        <v>33</v>
      </c>
      <c r="C41" s="135" t="s">
        <v>58</v>
      </c>
      <c r="D41" s="103">
        <v>1</v>
      </c>
      <c r="E41" s="93">
        <v>74</v>
      </c>
      <c r="F41" s="72">
        <v>80</v>
      </c>
      <c r="G41" s="93">
        <v>77</v>
      </c>
      <c r="H41" s="72">
        <v>83</v>
      </c>
      <c r="I41" s="22">
        <f t="shared" si="9"/>
        <v>-3</v>
      </c>
      <c r="J41" s="36">
        <f t="shared" si="9"/>
        <v>-3</v>
      </c>
      <c r="K41" s="93">
        <v>42</v>
      </c>
      <c r="L41" s="72">
        <v>46</v>
      </c>
      <c r="M41" s="22">
        <f t="shared" si="8"/>
        <v>32</v>
      </c>
      <c r="N41" s="34">
        <f t="shared" si="8"/>
        <v>34</v>
      </c>
      <c r="O41" s="69">
        <f t="shared" si="6"/>
        <v>0.73913043478260865</v>
      </c>
      <c r="P41" s="35">
        <f t="shared" si="3"/>
        <v>6.3897763578274758E-2</v>
      </c>
      <c r="Q41" s="10"/>
      <c r="R41">
        <v>1</v>
      </c>
      <c r="S41" s="94">
        <f t="shared" si="5"/>
        <v>1</v>
      </c>
      <c r="T41" s="49">
        <f t="shared" si="4"/>
        <v>80</v>
      </c>
    </row>
    <row r="42" spans="1:20" ht="15" customHeight="1" thickBot="1" x14ac:dyDescent="0.2">
      <c r="B42" s="3">
        <v>34</v>
      </c>
      <c r="C42" s="116" t="s">
        <v>0</v>
      </c>
      <c r="D42" s="103">
        <v>2</v>
      </c>
      <c r="E42" s="22"/>
      <c r="F42" s="73"/>
      <c r="G42" s="22"/>
      <c r="H42" s="73"/>
      <c r="I42" s="22">
        <f t="shared" si="9"/>
        <v>0</v>
      </c>
      <c r="J42" s="36">
        <f t="shared" si="9"/>
        <v>0</v>
      </c>
      <c r="K42" s="22"/>
      <c r="L42" s="73"/>
      <c r="M42" s="22">
        <f t="shared" si="8"/>
        <v>0</v>
      </c>
      <c r="N42" s="34">
        <f t="shared" si="8"/>
        <v>0</v>
      </c>
      <c r="O42" s="69">
        <f t="shared" si="6"/>
        <v>0</v>
      </c>
      <c r="P42" s="35">
        <f t="shared" si="3"/>
        <v>0</v>
      </c>
      <c r="Q42" s="10"/>
      <c r="R42">
        <v>0</v>
      </c>
      <c r="S42" s="100">
        <f t="shared" si="5"/>
        <v>2</v>
      </c>
      <c r="T42" s="49">
        <f t="shared" si="4"/>
        <v>0</v>
      </c>
    </row>
    <row r="43" spans="1:20" ht="15" customHeight="1" thickBot="1" x14ac:dyDescent="0.2">
      <c r="A43">
        <v>18</v>
      </c>
      <c r="B43" s="6">
        <v>35</v>
      </c>
      <c r="C43" s="135" t="s">
        <v>1</v>
      </c>
      <c r="D43" s="103">
        <v>4</v>
      </c>
      <c r="E43" s="22"/>
      <c r="F43" s="72"/>
      <c r="G43" s="22"/>
      <c r="H43" s="72"/>
      <c r="I43" s="22">
        <f t="shared" si="9"/>
        <v>0</v>
      </c>
      <c r="J43" s="36">
        <f t="shared" si="9"/>
        <v>0</v>
      </c>
      <c r="K43" s="22"/>
      <c r="L43" s="72"/>
      <c r="M43" s="22">
        <f t="shared" si="8"/>
        <v>0</v>
      </c>
      <c r="N43" s="34">
        <f t="shared" si="8"/>
        <v>0</v>
      </c>
      <c r="O43" s="69">
        <f t="shared" si="6"/>
        <v>0</v>
      </c>
      <c r="P43" s="35">
        <f t="shared" si="3"/>
        <v>0</v>
      </c>
      <c r="Q43" s="10"/>
      <c r="R43" s="98">
        <v>0</v>
      </c>
      <c r="S43" s="100">
        <f t="shared" si="5"/>
        <v>4</v>
      </c>
      <c r="T43" s="49">
        <f t="shared" si="4"/>
        <v>0</v>
      </c>
    </row>
    <row r="44" spans="1:20" ht="15" customHeight="1" thickBot="1" x14ac:dyDescent="0.2">
      <c r="A44">
        <v>27</v>
      </c>
      <c r="B44" s="3">
        <v>36</v>
      </c>
      <c r="C44" s="136" t="s">
        <v>55</v>
      </c>
      <c r="D44" s="103">
        <v>2</v>
      </c>
      <c r="E44" s="93">
        <v>1</v>
      </c>
      <c r="F44" s="73">
        <v>1</v>
      </c>
      <c r="G44" s="93">
        <v>1</v>
      </c>
      <c r="H44" s="73">
        <v>1</v>
      </c>
      <c r="I44" s="22">
        <f t="shared" si="9"/>
        <v>0</v>
      </c>
      <c r="J44" s="36">
        <f t="shared" si="9"/>
        <v>0</v>
      </c>
      <c r="K44" s="93">
        <v>1</v>
      </c>
      <c r="L44" s="73">
        <v>1</v>
      </c>
      <c r="M44" s="22">
        <f t="shared" si="8"/>
        <v>0</v>
      </c>
      <c r="N44" s="34">
        <f t="shared" si="8"/>
        <v>0</v>
      </c>
      <c r="O44" s="69">
        <f t="shared" si="6"/>
        <v>0</v>
      </c>
      <c r="P44" s="35">
        <f t="shared" si="3"/>
        <v>7.9872204472843447E-4</v>
      </c>
      <c r="Q44" s="10"/>
      <c r="R44">
        <v>1</v>
      </c>
      <c r="S44" s="99">
        <f t="shared" si="5"/>
        <v>2</v>
      </c>
      <c r="T44" s="49">
        <f t="shared" si="4"/>
        <v>1</v>
      </c>
    </row>
    <row r="45" spans="1:20" ht="15" customHeight="1" thickBot="1" x14ac:dyDescent="0.2">
      <c r="A45">
        <v>28</v>
      </c>
      <c r="B45" s="104"/>
      <c r="C45" s="136" t="s">
        <v>72</v>
      </c>
      <c r="D45" s="103">
        <v>2</v>
      </c>
      <c r="E45" s="93"/>
      <c r="F45" s="73"/>
      <c r="G45" s="93"/>
      <c r="H45" s="73"/>
      <c r="I45" s="22">
        <f t="shared" si="9"/>
        <v>0</v>
      </c>
      <c r="J45" s="36">
        <f t="shared" si="9"/>
        <v>0</v>
      </c>
      <c r="K45" s="93"/>
      <c r="L45" s="73"/>
      <c r="M45" s="22">
        <f t="shared" si="8"/>
        <v>0</v>
      </c>
      <c r="N45" s="34">
        <f t="shared" si="8"/>
        <v>0</v>
      </c>
      <c r="O45" s="69">
        <f t="shared" si="6"/>
        <v>0</v>
      </c>
      <c r="P45" s="35">
        <f t="shared" si="3"/>
        <v>0</v>
      </c>
      <c r="Q45" s="10"/>
      <c r="R45">
        <v>1</v>
      </c>
      <c r="S45" s="99">
        <f t="shared" si="5"/>
        <v>2</v>
      </c>
      <c r="T45" s="49">
        <f t="shared" si="4"/>
        <v>0</v>
      </c>
    </row>
    <row r="46" spans="1:20" ht="15" customHeight="1" thickBot="1" x14ac:dyDescent="0.2">
      <c r="B46" s="3">
        <v>37</v>
      </c>
      <c r="C46" s="137" t="s">
        <v>56</v>
      </c>
      <c r="D46" s="103">
        <v>5</v>
      </c>
      <c r="E46" s="22"/>
      <c r="F46" s="73"/>
      <c r="G46" s="22"/>
      <c r="H46" s="73"/>
      <c r="I46" s="22">
        <f t="shared" si="9"/>
        <v>0</v>
      </c>
      <c r="J46" s="36">
        <f t="shared" si="9"/>
        <v>0</v>
      </c>
      <c r="K46" s="22"/>
      <c r="L46" s="73"/>
      <c r="M46" s="22">
        <f t="shared" si="8"/>
        <v>0</v>
      </c>
      <c r="N46" s="34">
        <f t="shared" si="8"/>
        <v>0</v>
      </c>
      <c r="O46" s="69">
        <f t="shared" si="6"/>
        <v>0</v>
      </c>
      <c r="P46" s="35">
        <f t="shared" si="3"/>
        <v>0</v>
      </c>
      <c r="Q46" s="10"/>
      <c r="R46">
        <v>0</v>
      </c>
      <c r="S46" s="100">
        <f t="shared" si="5"/>
        <v>5</v>
      </c>
      <c r="T46" s="49">
        <f t="shared" si="4"/>
        <v>0</v>
      </c>
    </row>
    <row r="47" spans="1:20" ht="15" customHeight="1" thickBot="1" x14ac:dyDescent="0.2">
      <c r="A47">
        <v>10</v>
      </c>
      <c r="B47" s="3">
        <v>38</v>
      </c>
      <c r="C47" s="116" t="s">
        <v>59</v>
      </c>
      <c r="D47" s="103">
        <v>2</v>
      </c>
      <c r="E47" s="93">
        <v>1</v>
      </c>
      <c r="F47" s="72">
        <v>1</v>
      </c>
      <c r="G47" s="93">
        <v>1</v>
      </c>
      <c r="H47" s="72">
        <v>1</v>
      </c>
      <c r="I47" s="22">
        <f t="shared" si="9"/>
        <v>0</v>
      </c>
      <c r="J47" s="33">
        <f t="shared" si="9"/>
        <v>0</v>
      </c>
      <c r="K47" s="93">
        <v>1</v>
      </c>
      <c r="L47" s="72">
        <v>1</v>
      </c>
      <c r="M47" s="22">
        <f t="shared" si="8"/>
        <v>0</v>
      </c>
      <c r="N47" s="34">
        <f t="shared" si="8"/>
        <v>0</v>
      </c>
      <c r="O47" s="69">
        <f t="shared" si="6"/>
        <v>0</v>
      </c>
      <c r="P47" s="35">
        <f t="shared" si="3"/>
        <v>7.9872204472843447E-4</v>
      </c>
      <c r="Q47" s="10"/>
      <c r="R47">
        <v>1</v>
      </c>
      <c r="S47" s="99">
        <f t="shared" si="5"/>
        <v>2</v>
      </c>
      <c r="T47" s="49">
        <f t="shared" si="4"/>
        <v>1</v>
      </c>
    </row>
    <row r="48" spans="1:20" ht="15" customHeight="1" thickBot="1" x14ac:dyDescent="0.2">
      <c r="B48" s="3">
        <v>39</v>
      </c>
      <c r="C48" s="116" t="s">
        <v>62</v>
      </c>
      <c r="D48" s="103">
        <v>1</v>
      </c>
      <c r="E48" s="22"/>
      <c r="F48" s="72"/>
      <c r="G48" s="22"/>
      <c r="H48" s="72"/>
      <c r="I48" s="22">
        <f t="shared" si="9"/>
        <v>0</v>
      </c>
      <c r="J48" s="33">
        <f t="shared" si="9"/>
        <v>0</v>
      </c>
      <c r="K48" s="22"/>
      <c r="L48" s="72"/>
      <c r="M48" s="22">
        <f t="shared" si="8"/>
        <v>0</v>
      </c>
      <c r="N48" s="34">
        <f t="shared" si="8"/>
        <v>0</v>
      </c>
      <c r="O48" s="69">
        <f t="shared" si="6"/>
        <v>0</v>
      </c>
      <c r="P48" s="35">
        <f t="shared" si="3"/>
        <v>0</v>
      </c>
      <c r="Q48" s="10"/>
      <c r="R48">
        <v>0</v>
      </c>
      <c r="S48" s="100">
        <f t="shared" si="5"/>
        <v>1</v>
      </c>
      <c r="T48" s="49">
        <f t="shared" si="4"/>
        <v>0</v>
      </c>
    </row>
    <row r="49" spans="1:21" ht="15" customHeight="1" thickBot="1" x14ac:dyDescent="0.2">
      <c r="A49">
        <v>30</v>
      </c>
      <c r="B49" s="3">
        <v>40</v>
      </c>
      <c r="C49" s="116" t="s">
        <v>60</v>
      </c>
      <c r="D49" s="103">
        <v>3</v>
      </c>
      <c r="E49" s="22">
        <v>1</v>
      </c>
      <c r="F49" s="72">
        <v>1</v>
      </c>
      <c r="G49" s="22">
        <v>1</v>
      </c>
      <c r="H49" s="72">
        <v>1</v>
      </c>
      <c r="I49" s="77">
        <f t="shared" si="9"/>
        <v>0</v>
      </c>
      <c r="J49" s="33">
        <f t="shared" si="9"/>
        <v>0</v>
      </c>
      <c r="K49" s="22"/>
      <c r="L49" s="72"/>
      <c r="M49" s="22">
        <f t="shared" si="8"/>
        <v>1</v>
      </c>
      <c r="N49" s="34">
        <f t="shared" si="8"/>
        <v>1</v>
      </c>
      <c r="O49" s="69">
        <f t="shared" si="6"/>
        <v>0</v>
      </c>
      <c r="P49" s="35">
        <f t="shared" si="3"/>
        <v>7.9872204472843447E-4</v>
      </c>
      <c r="Q49" s="10"/>
      <c r="R49">
        <v>1</v>
      </c>
      <c r="S49" s="115">
        <f t="shared" si="5"/>
        <v>3</v>
      </c>
      <c r="T49" s="49">
        <f t="shared" si="4"/>
        <v>1</v>
      </c>
    </row>
    <row r="50" spans="1:21" ht="15" customHeight="1" thickBot="1" x14ac:dyDescent="0.2">
      <c r="A50" s="48"/>
      <c r="B50" s="3">
        <v>41</v>
      </c>
      <c r="C50" s="132" t="s">
        <v>63</v>
      </c>
      <c r="D50" s="103">
        <v>2</v>
      </c>
      <c r="E50" s="22"/>
      <c r="F50" s="72"/>
      <c r="G50" s="22"/>
      <c r="H50" s="72"/>
      <c r="I50" s="77">
        <f t="shared" si="9"/>
        <v>0</v>
      </c>
      <c r="J50" s="33">
        <f t="shared" si="9"/>
        <v>0</v>
      </c>
      <c r="K50" s="22"/>
      <c r="L50" s="72"/>
      <c r="M50" s="22">
        <f t="shared" si="8"/>
        <v>0</v>
      </c>
      <c r="N50" s="34">
        <f t="shared" si="8"/>
        <v>0</v>
      </c>
      <c r="O50" s="69">
        <f t="shared" si="6"/>
        <v>0</v>
      </c>
      <c r="P50" s="35">
        <f t="shared" si="3"/>
        <v>0</v>
      </c>
      <c r="Q50" s="10"/>
      <c r="R50">
        <v>0</v>
      </c>
      <c r="S50" s="100">
        <f t="shared" si="5"/>
        <v>2</v>
      </c>
      <c r="T50" s="49">
        <f t="shared" si="4"/>
        <v>0</v>
      </c>
    </row>
    <row r="51" spans="1:21" ht="15" customHeight="1" thickBot="1" x14ac:dyDescent="0.2">
      <c r="A51">
        <v>15</v>
      </c>
      <c r="B51" s="6">
        <v>42</v>
      </c>
      <c r="C51" s="135" t="s">
        <v>64</v>
      </c>
      <c r="D51" s="103">
        <v>2</v>
      </c>
      <c r="E51" s="22"/>
      <c r="F51" s="72"/>
      <c r="G51" s="22"/>
      <c r="H51" s="72"/>
      <c r="I51" s="79">
        <f t="shared" si="9"/>
        <v>0</v>
      </c>
      <c r="J51" s="30">
        <f t="shared" si="9"/>
        <v>0</v>
      </c>
      <c r="K51" s="22"/>
      <c r="L51" s="72"/>
      <c r="M51" s="22">
        <f t="shared" si="8"/>
        <v>0</v>
      </c>
      <c r="N51" s="34">
        <f t="shared" si="8"/>
        <v>0</v>
      </c>
      <c r="O51" s="69">
        <f t="shared" si="6"/>
        <v>0</v>
      </c>
      <c r="P51" s="35">
        <f t="shared" si="3"/>
        <v>0</v>
      </c>
      <c r="Q51" s="10"/>
      <c r="R51">
        <v>0</v>
      </c>
      <c r="S51" s="99">
        <f t="shared" si="5"/>
        <v>2</v>
      </c>
      <c r="T51" s="49">
        <f t="shared" si="4"/>
        <v>0</v>
      </c>
    </row>
    <row r="52" spans="1:21" ht="15" customHeight="1" thickBot="1" x14ac:dyDescent="0.2">
      <c r="B52" s="81">
        <v>43</v>
      </c>
      <c r="C52" s="138" t="s">
        <v>65</v>
      </c>
      <c r="D52" s="103">
        <v>1</v>
      </c>
      <c r="E52" s="22"/>
      <c r="F52" s="73"/>
      <c r="G52" s="22"/>
      <c r="H52" s="73"/>
      <c r="I52" s="77">
        <f t="shared" si="9"/>
        <v>0</v>
      </c>
      <c r="J52" s="33">
        <f t="shared" si="9"/>
        <v>0</v>
      </c>
      <c r="K52" s="22"/>
      <c r="L52" s="73"/>
      <c r="M52" s="21">
        <f t="shared" si="8"/>
        <v>0</v>
      </c>
      <c r="N52" s="34">
        <f t="shared" si="8"/>
        <v>0</v>
      </c>
      <c r="O52" s="69">
        <f t="shared" si="6"/>
        <v>0</v>
      </c>
      <c r="P52" s="35">
        <f t="shared" si="3"/>
        <v>0</v>
      </c>
      <c r="Q52" s="10"/>
      <c r="R52">
        <v>0</v>
      </c>
      <c r="S52" s="100">
        <f t="shared" si="5"/>
        <v>1</v>
      </c>
      <c r="T52" s="49">
        <f t="shared" si="4"/>
        <v>0</v>
      </c>
    </row>
    <row r="53" spans="1:21" ht="15" customHeight="1" thickBot="1" x14ac:dyDescent="0.2">
      <c r="A53">
        <v>35</v>
      </c>
      <c r="B53" s="16" t="s">
        <v>52</v>
      </c>
      <c r="C53" s="139" t="s">
        <v>85</v>
      </c>
      <c r="D53" s="18">
        <v>0</v>
      </c>
      <c r="E53" s="21">
        <v>5</v>
      </c>
      <c r="F53" s="72">
        <v>5</v>
      </c>
      <c r="G53" s="21">
        <v>4</v>
      </c>
      <c r="H53" s="72">
        <v>4</v>
      </c>
      <c r="I53" s="42">
        <f t="shared" si="9"/>
        <v>1</v>
      </c>
      <c r="J53" s="40">
        <f t="shared" si="9"/>
        <v>1</v>
      </c>
      <c r="K53" s="21">
        <v>3</v>
      </c>
      <c r="L53" s="72">
        <v>3</v>
      </c>
      <c r="M53" s="21">
        <f t="shared" si="8"/>
        <v>2</v>
      </c>
      <c r="N53" s="34">
        <f t="shared" si="8"/>
        <v>2</v>
      </c>
      <c r="O53" s="69">
        <f t="shared" si="6"/>
        <v>0.66666666666666663</v>
      </c>
      <c r="P53" s="35">
        <f t="shared" si="3"/>
        <v>3.9936102236421724E-3</v>
      </c>
      <c r="Q53" s="10"/>
      <c r="R53">
        <v>0</v>
      </c>
      <c r="S53" s="13">
        <f t="shared" si="5"/>
        <v>0</v>
      </c>
      <c r="T53" s="49">
        <f t="shared" si="4"/>
        <v>5</v>
      </c>
    </row>
    <row r="54" spans="1:21" s="15" customFormat="1" ht="15" customHeight="1" thickBot="1" x14ac:dyDescent="0.2">
      <c r="B54" s="4"/>
      <c r="C54" s="140" t="s">
        <v>53</v>
      </c>
      <c r="D54" s="17"/>
      <c r="E54" s="43">
        <f>SUM(E5:E53)</f>
        <v>1028</v>
      </c>
      <c r="F54" s="75">
        <f>SUM(F5:F53)</f>
        <v>1252</v>
      </c>
      <c r="G54" s="43">
        <f>SUM(G5:G53)</f>
        <v>1021</v>
      </c>
      <c r="H54" s="75">
        <f>SUM(H5:H53)</f>
        <v>1250</v>
      </c>
      <c r="I54" s="44">
        <f t="shared" si="9"/>
        <v>7</v>
      </c>
      <c r="J54" s="141">
        <f t="shared" si="9"/>
        <v>2</v>
      </c>
      <c r="K54" s="43">
        <f>SUM(K5:K53)</f>
        <v>929</v>
      </c>
      <c r="L54" s="75">
        <f>SUM(L5:L53)</f>
        <v>1171</v>
      </c>
      <c r="M54" s="44">
        <f t="shared" si="8"/>
        <v>99</v>
      </c>
      <c r="N54" s="45">
        <f t="shared" si="8"/>
        <v>81</v>
      </c>
      <c r="O54" s="71">
        <f t="shared" si="6"/>
        <v>6.9171648163962429E-2</v>
      </c>
      <c r="P54" s="46">
        <f t="shared" si="3"/>
        <v>1</v>
      </c>
      <c r="Q54" s="14"/>
      <c r="R54" s="15">
        <f>SUM(R5:R53)</f>
        <v>33</v>
      </c>
      <c r="T54" s="88">
        <f t="shared" si="4"/>
        <v>1252</v>
      </c>
      <c r="U54" s="15" t="s">
        <v>70</v>
      </c>
    </row>
    <row r="55" spans="1:21" x14ac:dyDescent="0.15">
      <c r="E55" s="111"/>
      <c r="F55" s="47"/>
      <c r="G55" s="111"/>
      <c r="H55" s="47"/>
      <c r="I55" s="47"/>
      <c r="J55" s="47"/>
      <c r="K55" s="47"/>
      <c r="L55" s="47"/>
      <c r="M55" s="47"/>
      <c r="N55" s="47"/>
      <c r="O55" s="47"/>
      <c r="P55" s="47"/>
    </row>
    <row r="56" spans="1:21" x14ac:dyDescent="0.15">
      <c r="E56" s="111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1:21" x14ac:dyDescent="0.15">
      <c r="E57" s="111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1:21" x14ac:dyDescent="0.15">
      <c r="E58" s="112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21" x14ac:dyDescent="0.15">
      <c r="M59" s="265"/>
      <c r="N59" s="265"/>
      <c r="O59" s="265"/>
      <c r="P59" s="265"/>
    </row>
    <row r="61" spans="1:21" x14ac:dyDescent="0.15">
      <c r="G61" s="7"/>
    </row>
  </sheetData>
  <mergeCells count="13">
    <mergeCell ref="AJ3:AK3"/>
    <mergeCell ref="M59:P59"/>
    <mergeCell ref="B1:P1"/>
    <mergeCell ref="L2:P2"/>
    <mergeCell ref="B3:B4"/>
    <mergeCell ref="E3:F3"/>
    <mergeCell ref="G3:H3"/>
    <mergeCell ref="I3:J3"/>
    <mergeCell ref="K3:L3"/>
    <mergeCell ref="M3:N3"/>
    <mergeCell ref="U3:U4"/>
    <mergeCell ref="V3:W3"/>
    <mergeCell ref="AH3:AI3"/>
  </mergeCells>
  <phoneticPr fontId="15"/>
  <printOptions horizontalCentered="1" verticalCentered="1"/>
  <pageMargins left="0.59055118110236227" right="0.19685039370078741" top="0.59055118110236227" bottom="0.39370078740157483" header="0.51181102362204722" footer="0.51181102362204722"/>
  <pageSetup paperSize="9" scale="88" orientation="portrait" r:id="rId1"/>
  <headerFooter alignWithMargins="0"/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"/>
  <sheetViews>
    <sheetView showGridLines="0" workbookViewId="0"/>
  </sheetViews>
  <sheetFormatPr defaultRowHeight="13.5" x14ac:dyDescent="0.15"/>
  <cols>
    <col min="1" max="1" width="1" customWidth="1"/>
    <col min="2" max="2" width="56.375" customWidth="1"/>
    <col min="3" max="3" width="1.375" customWidth="1"/>
    <col min="4" max="4" width="4.875" customWidth="1"/>
    <col min="5" max="6" width="14" customWidth="1"/>
  </cols>
  <sheetData>
    <row r="1" spans="2:6" x14ac:dyDescent="0.15">
      <c r="B1" s="117" t="s">
        <v>76</v>
      </c>
      <c r="C1" s="117"/>
      <c r="D1" s="121"/>
      <c r="E1" s="121"/>
      <c r="F1" s="121"/>
    </row>
    <row r="2" spans="2:6" x14ac:dyDescent="0.15">
      <c r="B2" s="117" t="s">
        <v>77</v>
      </c>
      <c r="C2" s="117"/>
      <c r="D2" s="121"/>
      <c r="E2" s="121"/>
      <c r="F2" s="121"/>
    </row>
    <row r="3" spans="2:6" x14ac:dyDescent="0.15">
      <c r="B3" s="118"/>
      <c r="C3" s="118"/>
      <c r="D3" s="122"/>
      <c r="E3" s="122"/>
      <c r="F3" s="122"/>
    </row>
    <row r="4" spans="2:6" ht="67.5" x14ac:dyDescent="0.15">
      <c r="B4" s="118" t="s">
        <v>78</v>
      </c>
      <c r="C4" s="118"/>
      <c r="D4" s="122"/>
      <c r="E4" s="122"/>
      <c r="F4" s="122"/>
    </row>
    <row r="5" spans="2:6" x14ac:dyDescent="0.15">
      <c r="B5" s="118"/>
      <c r="C5" s="118"/>
      <c r="D5" s="122"/>
      <c r="E5" s="122"/>
      <c r="F5" s="122"/>
    </row>
    <row r="6" spans="2:6" x14ac:dyDescent="0.15">
      <c r="B6" s="117" t="s">
        <v>79</v>
      </c>
      <c r="C6" s="117"/>
      <c r="D6" s="121"/>
      <c r="E6" s="121" t="s">
        <v>80</v>
      </c>
      <c r="F6" s="121" t="s">
        <v>81</v>
      </c>
    </row>
    <row r="7" spans="2:6" ht="14.25" thickBot="1" x14ac:dyDescent="0.2">
      <c r="B7" s="118"/>
      <c r="C7" s="118"/>
      <c r="D7" s="122"/>
      <c r="E7" s="122"/>
      <c r="F7" s="122"/>
    </row>
    <row r="8" spans="2:6" ht="54.75" thickBot="1" x14ac:dyDescent="0.2">
      <c r="B8" s="119" t="s">
        <v>82</v>
      </c>
      <c r="C8" s="120"/>
      <c r="D8" s="123"/>
      <c r="E8" s="123">
        <v>1</v>
      </c>
      <c r="F8" s="124" t="s">
        <v>83</v>
      </c>
    </row>
    <row r="9" spans="2:6" x14ac:dyDescent="0.15">
      <c r="B9" s="118"/>
      <c r="C9" s="118"/>
      <c r="D9" s="122"/>
      <c r="E9" s="122"/>
      <c r="F9" s="122"/>
    </row>
    <row r="10" spans="2:6" x14ac:dyDescent="0.15">
      <c r="B10" s="118"/>
      <c r="C10" s="118"/>
      <c r="D10" s="122"/>
      <c r="E10" s="122"/>
      <c r="F10" s="122"/>
    </row>
  </sheetData>
  <phoneticPr fontId="15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55"/>
  <sheetViews>
    <sheetView topLeftCell="A28" workbookViewId="0">
      <selection activeCell="AJ58" sqref="AJ58"/>
    </sheetView>
  </sheetViews>
  <sheetFormatPr defaultRowHeight="13.5" x14ac:dyDescent="0.15"/>
  <cols>
    <col min="1" max="1" width="12.25" bestFit="1" customWidth="1"/>
    <col min="2" max="2" width="7.625" customWidth="1"/>
    <col min="3" max="3" width="6.625" customWidth="1"/>
    <col min="4" max="4" width="8.25" customWidth="1"/>
    <col min="5" max="5" width="7" customWidth="1"/>
    <col min="6" max="6" width="6.375" customWidth="1"/>
    <col min="7" max="7" width="5.75" customWidth="1"/>
    <col min="8" max="8" width="7.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hidden="1" customWidth="1"/>
    <col min="17" max="32" width="0" hidden="1" customWidth="1"/>
    <col min="33" max="33" width="7.375" customWidth="1"/>
    <col min="34" max="49" width="6.5" customWidth="1"/>
  </cols>
  <sheetData>
    <row r="1" spans="1:49" ht="15" thickBot="1" x14ac:dyDescent="0.2">
      <c r="A1" s="127"/>
      <c r="B1" s="1"/>
      <c r="C1" s="1"/>
      <c r="D1" s="1"/>
      <c r="G1" s="1"/>
      <c r="I1" s="253" t="s">
        <v>196</v>
      </c>
      <c r="J1" s="253"/>
      <c r="K1" s="253"/>
      <c r="L1" s="253"/>
      <c r="M1" s="253"/>
      <c r="AG1" s="254"/>
      <c r="AH1" s="255"/>
      <c r="AI1" s="255"/>
      <c r="AJ1" s="245"/>
      <c r="AK1" s="245"/>
      <c r="AL1" s="255"/>
      <c r="AM1" s="255"/>
      <c r="AN1" s="245"/>
      <c r="AO1" s="245"/>
      <c r="AP1" s="244"/>
      <c r="AQ1" s="244"/>
      <c r="AR1" s="245"/>
      <c r="AS1" s="245"/>
      <c r="AT1" s="246"/>
      <c r="AU1" s="246"/>
      <c r="AV1" s="247"/>
      <c r="AW1" s="247"/>
    </row>
    <row r="2" spans="1:49" ht="13.5" customHeight="1" thickBot="1" x14ac:dyDescent="0.2">
      <c r="A2" s="149"/>
      <c r="B2" s="248">
        <v>45231</v>
      </c>
      <c r="C2" s="249"/>
      <c r="D2" s="248">
        <v>45200</v>
      </c>
      <c r="E2" s="249"/>
      <c r="F2" s="250" t="s">
        <v>3</v>
      </c>
      <c r="G2" s="251"/>
      <c r="H2" s="248">
        <v>44866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40"/>
      <c r="AG2" s="254"/>
      <c r="AH2" s="200"/>
      <c r="AI2" s="201"/>
      <c r="AJ2" s="202"/>
      <c r="AK2" s="203"/>
      <c r="AL2" s="200"/>
      <c r="AM2" s="201"/>
      <c r="AN2" s="202"/>
      <c r="AO2" s="203"/>
      <c r="AP2" s="200"/>
      <c r="AQ2" s="201"/>
      <c r="AR2" s="202"/>
      <c r="AS2" s="203"/>
      <c r="AT2" s="200"/>
      <c r="AU2" s="201"/>
      <c r="AV2" s="204"/>
      <c r="AW2" s="204"/>
    </row>
    <row r="3" spans="1:49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97" t="s">
        <v>23</v>
      </c>
      <c r="AG3" s="241" t="s">
        <v>114</v>
      </c>
      <c r="AH3" s="243" t="s">
        <v>8</v>
      </c>
      <c r="AI3" s="243"/>
      <c r="AJ3" s="232" t="s">
        <v>9</v>
      </c>
      <c r="AK3" s="233"/>
      <c r="AL3" s="234" t="s">
        <v>10</v>
      </c>
      <c r="AM3" s="235"/>
      <c r="AN3" s="232" t="s">
        <v>11</v>
      </c>
      <c r="AO3" s="233"/>
      <c r="AP3" s="236" t="s">
        <v>12</v>
      </c>
      <c r="AQ3" s="233"/>
      <c r="AR3" s="232" t="s">
        <v>13</v>
      </c>
      <c r="AS3" s="237"/>
      <c r="AT3" s="238" t="s">
        <v>14</v>
      </c>
      <c r="AU3" s="239"/>
      <c r="AV3" s="230" t="s">
        <v>15</v>
      </c>
      <c r="AW3" s="231"/>
    </row>
    <row r="4" spans="1:49" ht="15" thickBot="1" x14ac:dyDescent="0.2">
      <c r="A4" s="179" t="s">
        <v>165</v>
      </c>
      <c r="B4" s="93">
        <v>281</v>
      </c>
      <c r="C4" s="73">
        <v>341</v>
      </c>
      <c r="D4" s="93">
        <v>267</v>
      </c>
      <c r="E4" s="73">
        <v>330</v>
      </c>
      <c r="F4" s="22">
        <f t="shared" ref="F4:F28" si="0">B4-D4</f>
        <v>14</v>
      </c>
      <c r="G4" s="33">
        <f t="shared" ref="G4:G28" si="1">C4-E4</f>
        <v>11</v>
      </c>
      <c r="H4" s="93">
        <v>265</v>
      </c>
      <c r="I4" s="73">
        <v>316</v>
      </c>
      <c r="J4" s="22">
        <f t="shared" ref="J4:J27" si="2">B4-H4</f>
        <v>16</v>
      </c>
      <c r="K4" s="34">
        <f t="shared" ref="K4:K27" si="3">C4-I4</f>
        <v>25</v>
      </c>
      <c r="L4" s="161">
        <f t="shared" ref="L4:L28" si="4">IF(ISERROR(K4/I4),0,K4/I4)</f>
        <v>7.9113924050632917E-2</v>
      </c>
      <c r="M4" s="35">
        <f t="shared" ref="M4:M55" si="5">C4/$C$55</f>
        <v>0.23244717109747784</v>
      </c>
      <c r="N4" s="162">
        <v>1</v>
      </c>
      <c r="AG4" s="242"/>
      <c r="AH4" s="52" t="s">
        <v>21</v>
      </c>
      <c r="AI4" s="153" t="s">
        <v>17</v>
      </c>
      <c r="AJ4" s="53" t="s">
        <v>21</v>
      </c>
      <c r="AK4" s="154" t="s">
        <v>17</v>
      </c>
      <c r="AL4" s="52" t="s">
        <v>21</v>
      </c>
      <c r="AM4" s="153" t="s">
        <v>17</v>
      </c>
      <c r="AN4" s="53" t="s">
        <v>21</v>
      </c>
      <c r="AO4" s="154" t="s">
        <v>17</v>
      </c>
      <c r="AP4" s="52" t="s">
        <v>21</v>
      </c>
      <c r="AQ4" s="153" t="s">
        <v>17</v>
      </c>
      <c r="AR4" s="53" t="s">
        <v>21</v>
      </c>
      <c r="AS4" s="155" t="s">
        <v>17</v>
      </c>
      <c r="AT4" s="156" t="s">
        <v>21</v>
      </c>
      <c r="AU4" s="157" t="s">
        <v>17</v>
      </c>
      <c r="AV4" s="158" t="s">
        <v>22</v>
      </c>
      <c r="AW4" s="159" t="s">
        <v>23</v>
      </c>
    </row>
    <row r="5" spans="1:49" ht="14.25" x14ac:dyDescent="0.15">
      <c r="A5" s="179" t="s">
        <v>144</v>
      </c>
      <c r="B5" s="93">
        <v>201</v>
      </c>
      <c r="C5" s="73">
        <v>244</v>
      </c>
      <c r="D5" s="93">
        <v>202</v>
      </c>
      <c r="E5" s="73">
        <v>246</v>
      </c>
      <c r="F5" s="22">
        <f t="shared" si="0"/>
        <v>-1</v>
      </c>
      <c r="G5" s="33">
        <f t="shared" si="1"/>
        <v>-2</v>
      </c>
      <c r="H5" s="93">
        <v>193</v>
      </c>
      <c r="I5" s="73">
        <v>236</v>
      </c>
      <c r="J5" s="22">
        <f t="shared" si="2"/>
        <v>8</v>
      </c>
      <c r="K5" s="34">
        <f t="shared" si="3"/>
        <v>8</v>
      </c>
      <c r="L5" s="161">
        <f t="shared" si="4"/>
        <v>3.3898305084745763E-2</v>
      </c>
      <c r="M5" s="35">
        <f t="shared" si="5"/>
        <v>0.16632583503749149</v>
      </c>
      <c r="N5" s="162">
        <v>1</v>
      </c>
      <c r="AG5" s="148" t="s">
        <v>25</v>
      </c>
      <c r="AH5" s="163">
        <v>18</v>
      </c>
      <c r="AI5" s="163">
        <v>1184</v>
      </c>
      <c r="AJ5" s="164">
        <v>6</v>
      </c>
      <c r="AK5" s="164">
        <v>14</v>
      </c>
      <c r="AL5" s="163">
        <v>2</v>
      </c>
      <c r="AM5" s="163">
        <v>2</v>
      </c>
      <c r="AN5" s="164">
        <v>2</v>
      </c>
      <c r="AO5" s="164">
        <v>25</v>
      </c>
      <c r="AP5" s="163">
        <v>7</v>
      </c>
      <c r="AQ5" s="165">
        <v>237</v>
      </c>
      <c r="AR5" s="164">
        <v>2</v>
      </c>
      <c r="AS5" s="166">
        <v>4</v>
      </c>
      <c r="AT5" s="167">
        <f>AH5+AJ5+AL5+AN5+AP5+AR5</f>
        <v>37</v>
      </c>
      <c r="AU5" s="168">
        <f>AI5+AK5+AM5+AO5+AQ5+AS5+1</f>
        <v>1467</v>
      </c>
      <c r="AV5" s="169">
        <v>736</v>
      </c>
      <c r="AW5" s="170">
        <v>731</v>
      </c>
    </row>
    <row r="6" spans="1:49" ht="15" thickBot="1" x14ac:dyDescent="0.2">
      <c r="A6" s="179" t="s">
        <v>138</v>
      </c>
      <c r="B6" s="93">
        <v>133</v>
      </c>
      <c r="C6" s="73">
        <v>224</v>
      </c>
      <c r="D6" s="93">
        <v>133</v>
      </c>
      <c r="E6" s="73">
        <v>222</v>
      </c>
      <c r="F6" s="22">
        <f t="shared" si="0"/>
        <v>0</v>
      </c>
      <c r="G6" s="33">
        <f t="shared" si="1"/>
        <v>2</v>
      </c>
      <c r="H6" s="93">
        <v>118</v>
      </c>
      <c r="I6" s="73">
        <v>204</v>
      </c>
      <c r="J6" s="22">
        <f t="shared" si="2"/>
        <v>15</v>
      </c>
      <c r="K6" s="34">
        <f t="shared" si="3"/>
        <v>20</v>
      </c>
      <c r="L6" s="161">
        <f t="shared" si="4"/>
        <v>9.8039215686274508E-2</v>
      </c>
      <c r="M6" s="35">
        <f t="shared" si="5"/>
        <v>0.15269256987048399</v>
      </c>
      <c r="N6" s="162">
        <v>5</v>
      </c>
      <c r="P6" s="127"/>
      <c r="Q6" s="177"/>
      <c r="AG6" s="172" t="s">
        <v>19</v>
      </c>
      <c r="AH6" s="59">
        <f>AH5/AT5</f>
        <v>0.48648648648648651</v>
      </c>
      <c r="AI6" s="59">
        <f>AI5/AU5</f>
        <v>0.80708929788684391</v>
      </c>
      <c r="AJ6" s="60">
        <f>AJ5/AT5</f>
        <v>0.16216216216216217</v>
      </c>
      <c r="AK6" s="60">
        <f>AK5/AU5</f>
        <v>9.5432856169052494E-3</v>
      </c>
      <c r="AL6" s="59">
        <f>AL5/AT5</f>
        <v>5.4054054054054057E-2</v>
      </c>
      <c r="AM6" s="59">
        <f>AM5/AU5</f>
        <v>1.3633265167007499E-3</v>
      </c>
      <c r="AN6" s="60">
        <f>AN5/AT5</f>
        <v>5.4054054054054057E-2</v>
      </c>
      <c r="AO6" s="60">
        <f>AO5/AU5</f>
        <v>1.7041581458759374E-2</v>
      </c>
      <c r="AP6" s="59">
        <f>AP5/AT5</f>
        <v>0.1891891891891892</v>
      </c>
      <c r="AQ6" s="59">
        <f>AQ5/AU5</f>
        <v>0.16155419222903886</v>
      </c>
      <c r="AR6" s="60">
        <f>AR5/AT5</f>
        <v>5.4054054054054057E-2</v>
      </c>
      <c r="AS6" s="173">
        <f>AS5/AU5</f>
        <v>2.7266530334014998E-3</v>
      </c>
      <c r="AT6" s="174">
        <f>AH6+AJ6+AL6+AN6+AP6+AR6</f>
        <v>1</v>
      </c>
      <c r="AU6" s="175">
        <f>AI6+AK6+AM6+AO6+AQ6+AS6</f>
        <v>0.9993183367416496</v>
      </c>
      <c r="AV6" s="63">
        <f>AV5/AU5</f>
        <v>0.50170415814587599</v>
      </c>
      <c r="AW6" s="64">
        <f>AW5/AU5</f>
        <v>0.49829584185412407</v>
      </c>
    </row>
    <row r="7" spans="1:49" ht="14.25" x14ac:dyDescent="0.15">
      <c r="A7" s="179" t="s">
        <v>178</v>
      </c>
      <c r="B7" s="22">
        <v>139</v>
      </c>
      <c r="C7" s="73">
        <v>153</v>
      </c>
      <c r="D7" s="22">
        <v>137</v>
      </c>
      <c r="E7" s="73">
        <v>151</v>
      </c>
      <c r="F7" s="77">
        <f t="shared" si="0"/>
        <v>2</v>
      </c>
      <c r="G7" s="33">
        <f t="shared" si="1"/>
        <v>2</v>
      </c>
      <c r="H7" s="22">
        <v>109</v>
      </c>
      <c r="I7" s="73">
        <v>115</v>
      </c>
      <c r="J7" s="22">
        <f t="shared" si="2"/>
        <v>30</v>
      </c>
      <c r="K7" s="34">
        <f t="shared" si="3"/>
        <v>38</v>
      </c>
      <c r="L7" s="161">
        <f t="shared" si="4"/>
        <v>0.33043478260869563</v>
      </c>
      <c r="M7" s="35">
        <f t="shared" si="5"/>
        <v>0.10429447852760736</v>
      </c>
      <c r="N7" s="162">
        <v>1</v>
      </c>
      <c r="AG7" s="127"/>
      <c r="AH7" s="177"/>
      <c r="AI7" s="178" t="s">
        <v>136</v>
      </c>
    </row>
    <row r="8" spans="1:49" ht="14.25" x14ac:dyDescent="0.15">
      <c r="A8" s="179" t="s">
        <v>155</v>
      </c>
      <c r="B8" s="93">
        <v>110</v>
      </c>
      <c r="C8" s="109">
        <v>124</v>
      </c>
      <c r="D8" s="93">
        <v>111</v>
      </c>
      <c r="E8" s="109">
        <v>125</v>
      </c>
      <c r="F8" s="93">
        <f t="shared" si="0"/>
        <v>-1</v>
      </c>
      <c r="G8" s="105">
        <f t="shared" si="1"/>
        <v>-1</v>
      </c>
      <c r="H8" s="93">
        <v>108</v>
      </c>
      <c r="I8" s="109">
        <v>118</v>
      </c>
      <c r="J8" s="93">
        <f t="shared" si="2"/>
        <v>2</v>
      </c>
      <c r="K8" s="106">
        <f t="shared" si="3"/>
        <v>6</v>
      </c>
      <c r="L8" s="161">
        <f t="shared" si="4"/>
        <v>5.0847457627118647E-2</v>
      </c>
      <c r="M8" s="35">
        <f t="shared" si="5"/>
        <v>8.4526244035446493E-2</v>
      </c>
      <c r="N8" s="162">
        <v>1</v>
      </c>
      <c r="AH8" s="177"/>
      <c r="AI8" s="178" t="s">
        <v>116</v>
      </c>
    </row>
    <row r="9" spans="1:49" ht="14.25" x14ac:dyDescent="0.15">
      <c r="A9" s="179" t="s">
        <v>73</v>
      </c>
      <c r="B9" s="93">
        <v>103</v>
      </c>
      <c r="C9" s="73">
        <v>107</v>
      </c>
      <c r="D9" s="93">
        <v>102</v>
      </c>
      <c r="E9" s="73">
        <v>105</v>
      </c>
      <c r="F9" s="22">
        <f t="shared" si="0"/>
        <v>1</v>
      </c>
      <c r="G9" s="33">
        <f t="shared" si="1"/>
        <v>2</v>
      </c>
      <c r="H9" s="93">
        <v>121</v>
      </c>
      <c r="I9" s="73">
        <v>125</v>
      </c>
      <c r="J9" s="22">
        <f t="shared" si="2"/>
        <v>-18</v>
      </c>
      <c r="K9" s="34">
        <f t="shared" si="3"/>
        <v>-18</v>
      </c>
      <c r="L9" s="161">
        <f t="shared" si="4"/>
        <v>-0.14399999999999999</v>
      </c>
      <c r="M9" s="35">
        <f t="shared" si="5"/>
        <v>7.2937968643490114E-2</v>
      </c>
      <c r="N9" s="162">
        <v>1</v>
      </c>
    </row>
    <row r="10" spans="1:49" ht="14.25" x14ac:dyDescent="0.15">
      <c r="A10" s="181" t="s">
        <v>151</v>
      </c>
      <c r="B10" s="22">
        <v>70</v>
      </c>
      <c r="C10" s="73">
        <v>70</v>
      </c>
      <c r="D10" s="22">
        <v>71</v>
      </c>
      <c r="E10" s="73">
        <v>71</v>
      </c>
      <c r="F10" s="22">
        <f t="shared" si="0"/>
        <v>-1</v>
      </c>
      <c r="G10" s="33">
        <f t="shared" si="1"/>
        <v>-1</v>
      </c>
      <c r="H10" s="22">
        <v>52</v>
      </c>
      <c r="I10" s="73">
        <v>52</v>
      </c>
      <c r="J10" s="22">
        <f t="shared" si="2"/>
        <v>18</v>
      </c>
      <c r="K10" s="34">
        <f t="shared" si="3"/>
        <v>18</v>
      </c>
      <c r="L10" s="161">
        <f t="shared" si="4"/>
        <v>0.34615384615384615</v>
      </c>
      <c r="M10" s="35">
        <f t="shared" si="5"/>
        <v>4.7716428084526245E-2</v>
      </c>
      <c r="N10" s="162">
        <v>1</v>
      </c>
    </row>
    <row r="11" spans="1:49" ht="14.25" x14ac:dyDescent="0.15">
      <c r="A11" s="179" t="s">
        <v>162</v>
      </c>
      <c r="B11" s="93">
        <v>23</v>
      </c>
      <c r="C11" s="73">
        <v>37</v>
      </c>
      <c r="D11" s="93">
        <v>23</v>
      </c>
      <c r="E11" s="73">
        <v>36</v>
      </c>
      <c r="F11" s="22">
        <f t="shared" si="0"/>
        <v>0</v>
      </c>
      <c r="G11" s="36">
        <f t="shared" si="1"/>
        <v>1</v>
      </c>
      <c r="H11" s="93">
        <v>21</v>
      </c>
      <c r="I11" s="73">
        <v>30</v>
      </c>
      <c r="J11" s="22">
        <f t="shared" si="2"/>
        <v>2</v>
      </c>
      <c r="K11" s="34">
        <f t="shared" si="3"/>
        <v>7</v>
      </c>
      <c r="L11" s="161">
        <f t="shared" si="4"/>
        <v>0.23333333333333334</v>
      </c>
      <c r="M11" s="35">
        <f t="shared" si="5"/>
        <v>2.5221540558963872E-2</v>
      </c>
      <c r="N11" s="162">
        <v>1</v>
      </c>
    </row>
    <row r="12" spans="1:49" ht="14.25" x14ac:dyDescent="0.15">
      <c r="A12" s="179" t="s">
        <v>172</v>
      </c>
      <c r="B12" s="22">
        <v>23</v>
      </c>
      <c r="C12" s="73">
        <v>25</v>
      </c>
      <c r="D12" s="22">
        <v>23</v>
      </c>
      <c r="E12" s="73">
        <v>25</v>
      </c>
      <c r="F12" s="77">
        <f t="shared" si="0"/>
        <v>0</v>
      </c>
      <c r="G12" s="33">
        <f t="shared" si="1"/>
        <v>0</v>
      </c>
      <c r="H12" s="22">
        <v>23</v>
      </c>
      <c r="I12" s="73">
        <v>24</v>
      </c>
      <c r="J12" s="22">
        <f t="shared" si="2"/>
        <v>0</v>
      </c>
      <c r="K12" s="34">
        <f t="shared" si="3"/>
        <v>1</v>
      </c>
      <c r="L12" s="161">
        <f t="shared" si="4"/>
        <v>4.1666666666666664E-2</v>
      </c>
      <c r="M12" s="35">
        <f t="shared" si="5"/>
        <v>1.7041581458759374E-2</v>
      </c>
      <c r="N12" s="162">
        <v>1</v>
      </c>
    </row>
    <row r="13" spans="1:49" ht="14.25" x14ac:dyDescent="0.15">
      <c r="A13" s="179" t="s">
        <v>175</v>
      </c>
      <c r="B13" s="22">
        <v>17</v>
      </c>
      <c r="C13" s="73">
        <v>24</v>
      </c>
      <c r="D13" s="22">
        <v>17</v>
      </c>
      <c r="E13" s="73">
        <v>24</v>
      </c>
      <c r="F13" s="77">
        <f t="shared" si="0"/>
        <v>0</v>
      </c>
      <c r="G13" s="33">
        <f t="shared" si="1"/>
        <v>0</v>
      </c>
      <c r="H13" s="22">
        <v>20</v>
      </c>
      <c r="I13" s="73">
        <v>26</v>
      </c>
      <c r="J13" s="22">
        <f t="shared" si="2"/>
        <v>-3</v>
      </c>
      <c r="K13" s="34">
        <f t="shared" si="3"/>
        <v>-2</v>
      </c>
      <c r="L13" s="161">
        <f t="shared" si="4"/>
        <v>-7.6923076923076927E-2</v>
      </c>
      <c r="M13" s="35">
        <f t="shared" si="5"/>
        <v>1.6359918200408999E-2</v>
      </c>
      <c r="N13" s="162">
        <v>4</v>
      </c>
    </row>
    <row r="14" spans="1:49" ht="14.25" x14ac:dyDescent="0.15">
      <c r="A14" s="180" t="s">
        <v>140</v>
      </c>
      <c r="B14" s="93">
        <v>9</v>
      </c>
      <c r="C14" s="73">
        <v>23</v>
      </c>
      <c r="D14" s="93">
        <v>9</v>
      </c>
      <c r="E14" s="73">
        <v>23</v>
      </c>
      <c r="F14" s="22">
        <f t="shared" si="0"/>
        <v>0</v>
      </c>
      <c r="G14" s="33">
        <f t="shared" si="1"/>
        <v>0</v>
      </c>
      <c r="H14" s="93">
        <v>10</v>
      </c>
      <c r="I14" s="73">
        <v>22</v>
      </c>
      <c r="J14" s="22">
        <f t="shared" si="2"/>
        <v>-1</v>
      </c>
      <c r="K14" s="34">
        <f t="shared" si="3"/>
        <v>1</v>
      </c>
      <c r="L14" s="161">
        <f t="shared" si="4"/>
        <v>4.5454545454545456E-2</v>
      </c>
      <c r="M14" s="35">
        <f t="shared" si="5"/>
        <v>1.5678254942058625E-2</v>
      </c>
      <c r="N14" s="162">
        <v>1</v>
      </c>
    </row>
    <row r="15" spans="1:49" ht="14.25" x14ac:dyDescent="0.15">
      <c r="A15" s="179" t="s">
        <v>159</v>
      </c>
      <c r="B15" s="93">
        <v>6</v>
      </c>
      <c r="C15" s="73">
        <v>15</v>
      </c>
      <c r="D15" s="93">
        <v>7</v>
      </c>
      <c r="E15" s="73">
        <v>16</v>
      </c>
      <c r="F15" s="22">
        <f t="shared" si="0"/>
        <v>-1</v>
      </c>
      <c r="G15" s="33">
        <f t="shared" si="1"/>
        <v>-1</v>
      </c>
      <c r="H15" s="93">
        <v>5</v>
      </c>
      <c r="I15" s="73">
        <v>12</v>
      </c>
      <c r="J15" s="22">
        <f t="shared" si="2"/>
        <v>1</v>
      </c>
      <c r="K15" s="34">
        <f t="shared" si="3"/>
        <v>3</v>
      </c>
      <c r="L15" s="161">
        <f t="shared" si="4"/>
        <v>0.25</v>
      </c>
      <c r="M15" s="35">
        <f t="shared" si="5"/>
        <v>1.0224948875255624E-2</v>
      </c>
      <c r="N15" s="162">
        <v>1</v>
      </c>
    </row>
    <row r="16" spans="1:49" ht="14.25" x14ac:dyDescent="0.15">
      <c r="A16" s="179" t="s">
        <v>150</v>
      </c>
      <c r="B16" s="93">
        <v>12</v>
      </c>
      <c r="C16" s="73">
        <v>12</v>
      </c>
      <c r="D16" s="93">
        <v>11</v>
      </c>
      <c r="E16" s="73">
        <v>11</v>
      </c>
      <c r="F16" s="22">
        <f t="shared" si="0"/>
        <v>1</v>
      </c>
      <c r="G16" s="33">
        <f t="shared" si="1"/>
        <v>1</v>
      </c>
      <c r="H16" s="93">
        <v>8</v>
      </c>
      <c r="I16" s="73">
        <v>8</v>
      </c>
      <c r="J16" s="22">
        <f t="shared" si="2"/>
        <v>4</v>
      </c>
      <c r="K16" s="34">
        <f t="shared" si="3"/>
        <v>4</v>
      </c>
      <c r="L16" s="161">
        <f t="shared" si="4"/>
        <v>0.5</v>
      </c>
      <c r="M16" s="35">
        <f t="shared" si="5"/>
        <v>8.1799591002044997E-3</v>
      </c>
      <c r="N16" s="162">
        <v>1</v>
      </c>
    </row>
    <row r="17" spans="1:32" ht="14.25" x14ac:dyDescent="0.15">
      <c r="A17" s="179" t="s">
        <v>139</v>
      </c>
      <c r="B17" s="22">
        <v>10</v>
      </c>
      <c r="C17" s="73">
        <v>10</v>
      </c>
      <c r="D17" s="22">
        <v>11</v>
      </c>
      <c r="E17" s="73">
        <v>11</v>
      </c>
      <c r="F17" s="22">
        <f t="shared" si="0"/>
        <v>-1</v>
      </c>
      <c r="G17" s="33">
        <f t="shared" si="1"/>
        <v>-1</v>
      </c>
      <c r="H17" s="22">
        <v>6</v>
      </c>
      <c r="I17" s="73">
        <v>6</v>
      </c>
      <c r="J17" s="22">
        <f t="shared" si="2"/>
        <v>4</v>
      </c>
      <c r="K17" s="34">
        <f t="shared" si="3"/>
        <v>4</v>
      </c>
      <c r="L17" s="161">
        <f t="shared" si="4"/>
        <v>0.66666666666666663</v>
      </c>
      <c r="M17" s="35">
        <f t="shared" si="5"/>
        <v>6.8166325835037492E-3</v>
      </c>
      <c r="N17" s="162">
        <v>1</v>
      </c>
    </row>
    <row r="18" spans="1:32" ht="14.25" x14ac:dyDescent="0.15">
      <c r="A18" s="179" t="s">
        <v>143</v>
      </c>
      <c r="B18" s="22">
        <v>5</v>
      </c>
      <c r="C18" s="73">
        <v>7</v>
      </c>
      <c r="D18" s="22">
        <v>5</v>
      </c>
      <c r="E18" s="73">
        <v>7</v>
      </c>
      <c r="F18" s="22">
        <f t="shared" si="0"/>
        <v>0</v>
      </c>
      <c r="G18" s="33">
        <f t="shared" si="1"/>
        <v>0</v>
      </c>
      <c r="H18" s="22">
        <v>4</v>
      </c>
      <c r="I18" s="73">
        <v>6</v>
      </c>
      <c r="J18" s="22">
        <f t="shared" si="2"/>
        <v>1</v>
      </c>
      <c r="K18" s="34">
        <f t="shared" si="3"/>
        <v>1</v>
      </c>
      <c r="L18" s="161">
        <f t="shared" si="4"/>
        <v>0.16666666666666666</v>
      </c>
      <c r="M18" s="35">
        <f t="shared" si="5"/>
        <v>4.7716428084526247E-3</v>
      </c>
      <c r="N18" s="162">
        <v>1</v>
      </c>
    </row>
    <row r="19" spans="1:32" ht="14.25" x14ac:dyDescent="0.15">
      <c r="A19" s="179" t="s">
        <v>174</v>
      </c>
      <c r="B19" s="22">
        <v>7</v>
      </c>
      <c r="C19" s="73">
        <v>7</v>
      </c>
      <c r="D19" s="22">
        <v>7</v>
      </c>
      <c r="E19" s="73">
        <v>7</v>
      </c>
      <c r="F19" s="77">
        <f t="shared" si="0"/>
        <v>0</v>
      </c>
      <c r="G19" s="33">
        <f t="shared" si="1"/>
        <v>0</v>
      </c>
      <c r="H19" s="22">
        <v>6</v>
      </c>
      <c r="I19" s="73">
        <v>6</v>
      </c>
      <c r="J19" s="22">
        <f t="shared" si="2"/>
        <v>1</v>
      </c>
      <c r="K19" s="34">
        <f t="shared" si="3"/>
        <v>1</v>
      </c>
      <c r="L19" s="161">
        <f t="shared" si="4"/>
        <v>0.16666666666666666</v>
      </c>
      <c r="M19" s="35">
        <f t="shared" si="5"/>
        <v>4.7716428084526247E-3</v>
      </c>
      <c r="N19" s="162">
        <v>2</v>
      </c>
    </row>
    <row r="20" spans="1:32" ht="14.25" x14ac:dyDescent="0.15">
      <c r="A20" s="179" t="s">
        <v>154</v>
      </c>
      <c r="B20" s="22">
        <v>5</v>
      </c>
      <c r="C20" s="73">
        <v>5</v>
      </c>
      <c r="D20" s="22">
        <v>6</v>
      </c>
      <c r="E20" s="73">
        <v>6</v>
      </c>
      <c r="F20" s="37">
        <f t="shared" si="0"/>
        <v>-1</v>
      </c>
      <c r="G20" s="33">
        <f t="shared" si="1"/>
        <v>-1</v>
      </c>
      <c r="H20" s="22">
        <v>6</v>
      </c>
      <c r="I20" s="73">
        <v>6</v>
      </c>
      <c r="J20" s="37">
        <f t="shared" si="2"/>
        <v>-1</v>
      </c>
      <c r="K20" s="38">
        <f t="shared" si="3"/>
        <v>-1</v>
      </c>
      <c r="L20" s="161">
        <f t="shared" si="4"/>
        <v>-0.16666666666666666</v>
      </c>
      <c r="M20" s="35">
        <f t="shared" si="5"/>
        <v>3.4083162917518746E-3</v>
      </c>
      <c r="N20" s="162">
        <v>1</v>
      </c>
    </row>
    <row r="21" spans="1:32" ht="14.25" x14ac:dyDescent="0.15">
      <c r="A21" s="179" t="s">
        <v>156</v>
      </c>
      <c r="B21" s="22">
        <v>5</v>
      </c>
      <c r="C21" s="73">
        <v>5</v>
      </c>
      <c r="D21" s="22">
        <v>5</v>
      </c>
      <c r="E21" s="73">
        <v>5</v>
      </c>
      <c r="F21" s="37">
        <f t="shared" si="0"/>
        <v>0</v>
      </c>
      <c r="G21" s="40">
        <f t="shared" si="1"/>
        <v>0</v>
      </c>
      <c r="H21" s="22">
        <v>5</v>
      </c>
      <c r="I21" s="73">
        <v>5</v>
      </c>
      <c r="J21" s="37">
        <f t="shared" si="2"/>
        <v>0</v>
      </c>
      <c r="K21" s="38">
        <f t="shared" si="3"/>
        <v>0</v>
      </c>
      <c r="L21" s="161">
        <f t="shared" si="4"/>
        <v>0</v>
      </c>
      <c r="M21" s="35">
        <f t="shared" si="5"/>
        <v>3.4083162917518746E-3</v>
      </c>
      <c r="N21" s="162">
        <v>1</v>
      </c>
    </row>
    <row r="22" spans="1:32" ht="14.25" x14ac:dyDescent="0.15">
      <c r="A22" s="179" t="s">
        <v>163</v>
      </c>
      <c r="B22" s="93">
        <v>1</v>
      </c>
      <c r="C22" s="73">
        <v>5</v>
      </c>
      <c r="D22" s="93">
        <v>1</v>
      </c>
      <c r="E22" s="73">
        <v>5</v>
      </c>
      <c r="F22" s="22">
        <f t="shared" si="0"/>
        <v>0</v>
      </c>
      <c r="G22" s="33">
        <f t="shared" si="1"/>
        <v>0</v>
      </c>
      <c r="H22" s="93"/>
      <c r="I22" s="73">
        <v>4</v>
      </c>
      <c r="J22" s="22">
        <f t="shared" si="2"/>
        <v>1</v>
      </c>
      <c r="K22" s="34">
        <f t="shared" si="3"/>
        <v>1</v>
      </c>
      <c r="L22" s="161">
        <f t="shared" si="4"/>
        <v>0.25</v>
      </c>
      <c r="M22" s="35">
        <f t="shared" si="5"/>
        <v>3.4083162917518746E-3</v>
      </c>
      <c r="N22" s="162">
        <v>5</v>
      </c>
    </row>
    <row r="23" spans="1:32" ht="14.25" x14ac:dyDescent="0.15">
      <c r="A23" s="179" t="s">
        <v>141</v>
      </c>
      <c r="B23" s="93">
        <v>4</v>
      </c>
      <c r="C23" s="73">
        <v>4</v>
      </c>
      <c r="D23" s="93">
        <v>6</v>
      </c>
      <c r="E23" s="73">
        <v>6</v>
      </c>
      <c r="F23" s="22">
        <f t="shared" si="0"/>
        <v>-2</v>
      </c>
      <c r="G23" s="33">
        <f t="shared" si="1"/>
        <v>-2</v>
      </c>
      <c r="H23" s="93">
        <v>1</v>
      </c>
      <c r="I23" s="73">
        <v>1</v>
      </c>
      <c r="J23" s="22">
        <f t="shared" si="2"/>
        <v>3</v>
      </c>
      <c r="K23" s="34">
        <f t="shared" si="3"/>
        <v>3</v>
      </c>
      <c r="L23" s="161">
        <f t="shared" si="4"/>
        <v>3</v>
      </c>
      <c r="M23" s="35">
        <f t="shared" si="5"/>
        <v>2.7266530334014998E-3</v>
      </c>
      <c r="N23" s="162">
        <v>1</v>
      </c>
    </row>
    <row r="24" spans="1:32" ht="14.25" x14ac:dyDescent="0.15">
      <c r="A24" s="176" t="s">
        <v>84</v>
      </c>
      <c r="B24" s="93">
        <v>3</v>
      </c>
      <c r="C24" s="73">
        <v>3</v>
      </c>
      <c r="D24" s="93">
        <v>3</v>
      </c>
      <c r="E24" s="73">
        <v>3</v>
      </c>
      <c r="F24" s="22">
        <f t="shared" si="0"/>
        <v>0</v>
      </c>
      <c r="G24" s="33">
        <f t="shared" si="1"/>
        <v>0</v>
      </c>
      <c r="H24" s="93">
        <v>3</v>
      </c>
      <c r="I24" s="73">
        <v>3</v>
      </c>
      <c r="J24" s="22">
        <f t="shared" si="2"/>
        <v>0</v>
      </c>
      <c r="K24" s="34">
        <f t="shared" si="3"/>
        <v>0</v>
      </c>
      <c r="L24" s="161">
        <f t="shared" si="4"/>
        <v>0</v>
      </c>
      <c r="M24" s="35">
        <f t="shared" si="5"/>
        <v>2.0449897750511249E-3</v>
      </c>
      <c r="N24" s="162">
        <v>6</v>
      </c>
      <c r="P24" s="127"/>
      <c r="Q24" s="177"/>
      <c r="R24" s="178" t="s">
        <v>136</v>
      </c>
    </row>
    <row r="25" spans="1:32" ht="14.25" x14ac:dyDescent="0.15">
      <c r="A25" s="179" t="s">
        <v>164</v>
      </c>
      <c r="B25" s="22">
        <v>3</v>
      </c>
      <c r="C25" s="73">
        <v>3</v>
      </c>
      <c r="D25" s="22">
        <v>3</v>
      </c>
      <c r="E25" s="73">
        <v>3</v>
      </c>
      <c r="F25" s="22">
        <f t="shared" si="0"/>
        <v>0</v>
      </c>
      <c r="G25" s="33">
        <f t="shared" si="1"/>
        <v>0</v>
      </c>
      <c r="H25" s="22">
        <v>1</v>
      </c>
      <c r="I25" s="73">
        <v>1</v>
      </c>
      <c r="J25" s="22">
        <f t="shared" si="2"/>
        <v>2</v>
      </c>
      <c r="K25" s="34">
        <f t="shared" si="3"/>
        <v>2</v>
      </c>
      <c r="L25" s="161">
        <f t="shared" si="4"/>
        <v>2</v>
      </c>
      <c r="M25" s="35">
        <f t="shared" si="5"/>
        <v>2.0449897750511249E-3</v>
      </c>
      <c r="N25" s="162">
        <v>5</v>
      </c>
    </row>
    <row r="26" spans="1:32" ht="14.25" x14ac:dyDescent="0.15">
      <c r="A26" s="176" t="s">
        <v>135</v>
      </c>
      <c r="B26" s="93">
        <v>1</v>
      </c>
      <c r="C26" s="109">
        <v>2</v>
      </c>
      <c r="D26" s="93">
        <v>1</v>
      </c>
      <c r="E26" s="109">
        <v>2</v>
      </c>
      <c r="F26" s="22">
        <f t="shared" si="0"/>
        <v>0</v>
      </c>
      <c r="G26" s="33">
        <f t="shared" si="1"/>
        <v>0</v>
      </c>
      <c r="H26" s="93">
        <v>1</v>
      </c>
      <c r="I26" s="109">
        <v>2</v>
      </c>
      <c r="J26" s="22">
        <f t="shared" si="2"/>
        <v>0</v>
      </c>
      <c r="K26" s="34">
        <f t="shared" si="3"/>
        <v>0</v>
      </c>
      <c r="L26" s="161">
        <f t="shared" si="4"/>
        <v>0</v>
      </c>
      <c r="M26" s="35">
        <f t="shared" si="5"/>
        <v>1.3633265167007499E-3</v>
      </c>
      <c r="N26" s="162">
        <v>5</v>
      </c>
      <c r="P26" s="207" t="s">
        <v>19</v>
      </c>
      <c r="Q26" s="208" t="e">
        <f>Q25/AC25</f>
        <v>#DIV/0!</v>
      </c>
      <c r="R26" s="208" t="e">
        <f>R25/AD25</f>
        <v>#DIV/0!</v>
      </c>
      <c r="S26" s="209" t="e">
        <f>S25/AC25</f>
        <v>#DIV/0!</v>
      </c>
      <c r="T26" s="209" t="e">
        <f>T25/AD25</f>
        <v>#DIV/0!</v>
      </c>
      <c r="U26" s="208" t="e">
        <f>U25/AC25</f>
        <v>#DIV/0!</v>
      </c>
      <c r="V26" s="208" t="e">
        <f>V25/AD25</f>
        <v>#DIV/0!</v>
      </c>
      <c r="W26" s="209" t="e">
        <f>W25/AC25</f>
        <v>#DIV/0!</v>
      </c>
      <c r="X26" s="209" t="e">
        <f>X25/AD25</f>
        <v>#DIV/0!</v>
      </c>
      <c r="Y26" s="208" t="e">
        <f>Y25/AC25</f>
        <v>#DIV/0!</v>
      </c>
      <c r="Z26" s="208" t="e">
        <f>Z25/AD25</f>
        <v>#DIV/0!</v>
      </c>
      <c r="AA26" s="209" t="e">
        <f>AA25/AC25</f>
        <v>#DIV/0!</v>
      </c>
      <c r="AB26" s="209" t="e">
        <f>AB25/AD25</f>
        <v>#DIV/0!</v>
      </c>
      <c r="AC26" s="208" t="e">
        <f>Q26+S26+U26+W26+Y26+AA26</f>
        <v>#DIV/0!</v>
      </c>
      <c r="AD26" s="208" t="e">
        <f>R26+T26+V26+X26+Z26+AB26</f>
        <v>#DIV/0!</v>
      </c>
      <c r="AE26" s="209" t="e">
        <f>AE25/AD25</f>
        <v>#DIV/0!</v>
      </c>
      <c r="AF26" s="209" t="e">
        <f>AF25/AD25</f>
        <v>#DIV/0!</v>
      </c>
    </row>
    <row r="27" spans="1:32" ht="14.25" x14ac:dyDescent="0.15">
      <c r="A27" s="179" t="s">
        <v>137</v>
      </c>
      <c r="B27" s="93">
        <v>2</v>
      </c>
      <c r="C27" s="73">
        <v>2</v>
      </c>
      <c r="D27" s="93">
        <v>2</v>
      </c>
      <c r="E27" s="73">
        <v>2</v>
      </c>
      <c r="F27" s="22">
        <f t="shared" si="0"/>
        <v>0</v>
      </c>
      <c r="G27" s="33">
        <f t="shared" si="1"/>
        <v>0</v>
      </c>
      <c r="H27" s="93">
        <v>2</v>
      </c>
      <c r="I27" s="73">
        <v>2</v>
      </c>
      <c r="J27" s="22">
        <f t="shared" si="2"/>
        <v>0</v>
      </c>
      <c r="K27" s="34">
        <f t="shared" si="3"/>
        <v>0</v>
      </c>
      <c r="L27" s="161">
        <f t="shared" si="4"/>
        <v>0</v>
      </c>
      <c r="M27" s="35">
        <f t="shared" si="5"/>
        <v>1.3633265167007499E-3</v>
      </c>
      <c r="N27" s="162">
        <v>2</v>
      </c>
      <c r="Q27" s="177"/>
      <c r="R27" s="178" t="s">
        <v>116</v>
      </c>
    </row>
    <row r="28" spans="1:32" ht="14.25" x14ac:dyDescent="0.15">
      <c r="A28" s="179" t="s">
        <v>147</v>
      </c>
      <c r="B28" s="93">
        <v>2</v>
      </c>
      <c r="C28" s="109">
        <v>2</v>
      </c>
      <c r="D28" s="93">
        <v>2</v>
      </c>
      <c r="E28" s="109">
        <v>2</v>
      </c>
      <c r="F28" s="93">
        <f t="shared" si="0"/>
        <v>0</v>
      </c>
      <c r="G28" s="105">
        <f t="shared" si="1"/>
        <v>0</v>
      </c>
      <c r="H28" s="93">
        <v>2</v>
      </c>
      <c r="I28" s="109">
        <v>2</v>
      </c>
      <c r="J28" s="93">
        <v>0</v>
      </c>
      <c r="K28" s="106">
        <v>0</v>
      </c>
      <c r="L28" s="161">
        <f t="shared" si="4"/>
        <v>0</v>
      </c>
      <c r="M28" s="35">
        <f t="shared" si="5"/>
        <v>1.3633265167007499E-3</v>
      </c>
      <c r="N28" s="162">
        <v>2</v>
      </c>
    </row>
    <row r="29" spans="1:32" ht="14.25" x14ac:dyDescent="0.15">
      <c r="A29" s="179" t="s">
        <v>197</v>
      </c>
      <c r="B29" s="93">
        <v>1</v>
      </c>
      <c r="C29" s="109">
        <v>1</v>
      </c>
      <c r="D29" s="93">
        <v>1</v>
      </c>
      <c r="E29" s="109">
        <v>1</v>
      </c>
      <c r="F29" s="93">
        <v>0</v>
      </c>
      <c r="G29" s="105">
        <v>0</v>
      </c>
      <c r="H29" s="93">
        <v>1</v>
      </c>
      <c r="I29" s="109">
        <v>1</v>
      </c>
      <c r="J29" s="210">
        <v>0</v>
      </c>
      <c r="K29" s="211">
        <v>0</v>
      </c>
      <c r="L29" s="161">
        <v>0</v>
      </c>
      <c r="M29" s="35">
        <f t="shared" si="5"/>
        <v>6.8166325835037494E-4</v>
      </c>
      <c r="N29" s="162">
        <v>1</v>
      </c>
    </row>
    <row r="30" spans="1:32" ht="14.25" x14ac:dyDescent="0.15">
      <c r="A30" s="179" t="s">
        <v>193</v>
      </c>
      <c r="B30" s="93">
        <v>1</v>
      </c>
      <c r="C30" s="73">
        <v>1</v>
      </c>
      <c r="D30" s="93">
        <v>1</v>
      </c>
      <c r="E30" s="73">
        <v>1</v>
      </c>
      <c r="F30" s="22">
        <f t="shared" ref="F30:F55" si="6">B30-D30</f>
        <v>0</v>
      </c>
      <c r="G30" s="33">
        <f t="shared" ref="G30:G55" si="7">C30-E30</f>
        <v>0</v>
      </c>
      <c r="H30" s="93"/>
      <c r="I30" s="73"/>
      <c r="J30" s="37">
        <f t="shared" ref="J30:J45" si="8">B30-H30</f>
        <v>1</v>
      </c>
      <c r="K30" s="38">
        <f t="shared" ref="K30:K45" si="9">C30-I30</f>
        <v>1</v>
      </c>
      <c r="L30" s="161">
        <f t="shared" ref="L30:L55" si="10">IF(ISERROR(K30/I30),0,K30/I30)</f>
        <v>0</v>
      </c>
      <c r="M30" s="35">
        <f t="shared" si="5"/>
        <v>6.8166325835037494E-4</v>
      </c>
      <c r="N30" s="162">
        <v>5</v>
      </c>
      <c r="Q30" s="177"/>
      <c r="R30" s="178"/>
    </row>
    <row r="31" spans="1:32" ht="14.25" x14ac:dyDescent="0.15">
      <c r="A31" s="181" t="s">
        <v>146</v>
      </c>
      <c r="B31" s="93">
        <v>1</v>
      </c>
      <c r="C31" s="73">
        <v>1</v>
      </c>
      <c r="D31" s="93">
        <v>1</v>
      </c>
      <c r="E31" s="73">
        <v>1</v>
      </c>
      <c r="F31" s="22">
        <f t="shared" si="6"/>
        <v>0</v>
      </c>
      <c r="G31" s="33">
        <f t="shared" si="7"/>
        <v>0</v>
      </c>
      <c r="H31" s="93">
        <v>1</v>
      </c>
      <c r="I31" s="73">
        <v>1</v>
      </c>
      <c r="J31" s="22">
        <f t="shared" si="8"/>
        <v>0</v>
      </c>
      <c r="K31" s="34">
        <f t="shared" si="9"/>
        <v>0</v>
      </c>
      <c r="L31" s="161">
        <f t="shared" si="10"/>
        <v>0</v>
      </c>
      <c r="M31" s="35">
        <f t="shared" si="5"/>
        <v>6.8166325835037494E-4</v>
      </c>
      <c r="N31" s="162">
        <v>2</v>
      </c>
    </row>
    <row r="32" spans="1:32" ht="14.25" x14ac:dyDescent="0.15">
      <c r="A32" s="179" t="s">
        <v>149</v>
      </c>
      <c r="B32" s="93">
        <v>1</v>
      </c>
      <c r="C32" s="73">
        <v>1</v>
      </c>
      <c r="D32" s="93">
        <v>1</v>
      </c>
      <c r="E32" s="73">
        <v>1</v>
      </c>
      <c r="F32" s="22">
        <f t="shared" si="6"/>
        <v>0</v>
      </c>
      <c r="G32" s="41">
        <f t="shared" si="7"/>
        <v>0</v>
      </c>
      <c r="H32" s="93">
        <v>1</v>
      </c>
      <c r="I32" s="73">
        <v>1</v>
      </c>
      <c r="J32" s="22">
        <f t="shared" si="8"/>
        <v>0</v>
      </c>
      <c r="K32" s="34">
        <f t="shared" si="9"/>
        <v>0</v>
      </c>
      <c r="L32" s="161">
        <f t="shared" si="10"/>
        <v>0</v>
      </c>
      <c r="M32" s="35">
        <f t="shared" si="5"/>
        <v>6.8166325835037494E-4</v>
      </c>
      <c r="N32" s="162">
        <v>3</v>
      </c>
    </row>
    <row r="33" spans="1:14" ht="14.25" x14ac:dyDescent="0.15">
      <c r="A33" s="179" t="s">
        <v>152</v>
      </c>
      <c r="B33" s="22">
        <v>1</v>
      </c>
      <c r="C33" s="73">
        <v>1</v>
      </c>
      <c r="D33" s="22">
        <v>1</v>
      </c>
      <c r="E33" s="73">
        <v>1</v>
      </c>
      <c r="F33" s="22">
        <f t="shared" si="6"/>
        <v>0</v>
      </c>
      <c r="G33" s="36">
        <f t="shared" si="7"/>
        <v>0</v>
      </c>
      <c r="H33" s="22">
        <v>1</v>
      </c>
      <c r="I33" s="73">
        <v>1</v>
      </c>
      <c r="J33" s="22">
        <f t="shared" si="8"/>
        <v>0</v>
      </c>
      <c r="K33" s="34">
        <f t="shared" si="9"/>
        <v>0</v>
      </c>
      <c r="L33" s="161">
        <f t="shared" si="10"/>
        <v>0</v>
      </c>
      <c r="M33" s="35">
        <f t="shared" si="5"/>
        <v>6.8166325835037494E-4</v>
      </c>
      <c r="N33" s="162">
        <v>1</v>
      </c>
    </row>
    <row r="34" spans="1:14" ht="14.25" x14ac:dyDescent="0.15">
      <c r="A34" s="179" t="s">
        <v>68</v>
      </c>
      <c r="B34" s="93">
        <v>1</v>
      </c>
      <c r="C34" s="73">
        <v>1</v>
      </c>
      <c r="D34" s="93">
        <v>1</v>
      </c>
      <c r="E34" s="73">
        <v>1</v>
      </c>
      <c r="F34" s="22">
        <f t="shared" si="6"/>
        <v>0</v>
      </c>
      <c r="G34" s="36">
        <f t="shared" si="7"/>
        <v>0</v>
      </c>
      <c r="H34" s="93">
        <v>1</v>
      </c>
      <c r="I34" s="73">
        <v>1</v>
      </c>
      <c r="J34" s="22">
        <f t="shared" si="8"/>
        <v>0</v>
      </c>
      <c r="K34" s="34">
        <f t="shared" si="9"/>
        <v>0</v>
      </c>
      <c r="L34" s="161">
        <f t="shared" si="10"/>
        <v>0</v>
      </c>
      <c r="M34" s="35">
        <f t="shared" si="5"/>
        <v>6.8166325835037494E-4</v>
      </c>
      <c r="N34" s="162">
        <v>4</v>
      </c>
    </row>
    <row r="35" spans="1:14" ht="14.25" x14ac:dyDescent="0.15">
      <c r="A35" s="179" t="s">
        <v>157</v>
      </c>
      <c r="B35" s="22">
        <v>1</v>
      </c>
      <c r="C35" s="73">
        <v>1</v>
      </c>
      <c r="D35" s="22">
        <v>1</v>
      </c>
      <c r="E35" s="73">
        <v>1</v>
      </c>
      <c r="F35" s="22">
        <f t="shared" si="6"/>
        <v>0</v>
      </c>
      <c r="G35" s="36">
        <f t="shared" si="7"/>
        <v>0</v>
      </c>
      <c r="H35" s="22">
        <v>1</v>
      </c>
      <c r="I35" s="73">
        <v>1</v>
      </c>
      <c r="J35" s="22">
        <f t="shared" si="8"/>
        <v>0</v>
      </c>
      <c r="K35" s="34">
        <f t="shared" si="9"/>
        <v>0</v>
      </c>
      <c r="L35" s="161">
        <f t="shared" si="10"/>
        <v>0</v>
      </c>
      <c r="M35" s="35">
        <f t="shared" si="5"/>
        <v>6.8166325835037494E-4</v>
      </c>
      <c r="N35" s="162">
        <v>5</v>
      </c>
    </row>
    <row r="36" spans="1:14" ht="14.25" x14ac:dyDescent="0.15">
      <c r="A36" s="180" t="s">
        <v>160</v>
      </c>
      <c r="B36" s="93">
        <v>1</v>
      </c>
      <c r="C36" s="73">
        <v>1</v>
      </c>
      <c r="D36" s="93">
        <v>1</v>
      </c>
      <c r="E36" s="73">
        <v>1</v>
      </c>
      <c r="F36" s="22">
        <f t="shared" si="6"/>
        <v>0</v>
      </c>
      <c r="G36" s="36">
        <f t="shared" si="7"/>
        <v>0</v>
      </c>
      <c r="H36" s="93">
        <v>1</v>
      </c>
      <c r="I36" s="73">
        <v>1</v>
      </c>
      <c r="J36" s="22">
        <f t="shared" si="8"/>
        <v>0</v>
      </c>
      <c r="K36" s="34">
        <f t="shared" si="9"/>
        <v>0</v>
      </c>
      <c r="L36" s="161">
        <f t="shared" si="10"/>
        <v>0</v>
      </c>
      <c r="M36" s="35">
        <f t="shared" si="5"/>
        <v>6.8166325835037494E-4</v>
      </c>
      <c r="N36" s="162">
        <v>6</v>
      </c>
    </row>
    <row r="37" spans="1:14" ht="14.25" x14ac:dyDescent="0.15">
      <c r="A37" s="182" t="s">
        <v>167</v>
      </c>
      <c r="B37" s="93">
        <v>1</v>
      </c>
      <c r="C37" s="72">
        <v>1</v>
      </c>
      <c r="D37" s="93">
        <v>1</v>
      </c>
      <c r="E37" s="72">
        <v>1</v>
      </c>
      <c r="F37" s="22">
        <f t="shared" si="6"/>
        <v>0</v>
      </c>
      <c r="G37" s="36">
        <f t="shared" si="7"/>
        <v>0</v>
      </c>
      <c r="H37" s="93">
        <v>1</v>
      </c>
      <c r="I37" s="72">
        <v>1</v>
      </c>
      <c r="J37" s="22">
        <f t="shared" si="8"/>
        <v>0</v>
      </c>
      <c r="K37" s="34">
        <f t="shared" si="9"/>
        <v>0</v>
      </c>
      <c r="L37" s="161">
        <f t="shared" si="10"/>
        <v>0</v>
      </c>
      <c r="M37" s="35">
        <f t="shared" si="5"/>
        <v>6.8166325835037494E-4</v>
      </c>
      <c r="N37" s="162">
        <v>2</v>
      </c>
    </row>
    <row r="38" spans="1:14" ht="14.25" x14ac:dyDescent="0.15">
      <c r="A38" s="181" t="s">
        <v>169</v>
      </c>
      <c r="B38" s="93">
        <v>1</v>
      </c>
      <c r="C38" s="73">
        <v>1</v>
      </c>
      <c r="D38" s="93">
        <v>1</v>
      </c>
      <c r="E38" s="73">
        <v>1</v>
      </c>
      <c r="F38" s="22">
        <f t="shared" si="6"/>
        <v>0</v>
      </c>
      <c r="G38" s="36">
        <f t="shared" si="7"/>
        <v>0</v>
      </c>
      <c r="H38" s="93">
        <v>1</v>
      </c>
      <c r="I38" s="73">
        <v>1</v>
      </c>
      <c r="J38" s="22">
        <f t="shared" si="8"/>
        <v>0</v>
      </c>
      <c r="K38" s="34">
        <f t="shared" si="9"/>
        <v>0</v>
      </c>
      <c r="L38" s="161">
        <f t="shared" si="10"/>
        <v>0</v>
      </c>
      <c r="M38" s="35">
        <f t="shared" si="5"/>
        <v>6.8166325835037494E-4</v>
      </c>
      <c r="N38" s="162">
        <v>2</v>
      </c>
    </row>
    <row r="39" spans="1:14" ht="14.25" x14ac:dyDescent="0.15">
      <c r="A39" s="205" t="s">
        <v>173</v>
      </c>
      <c r="B39" s="22">
        <v>1</v>
      </c>
      <c r="C39" s="73">
        <v>1</v>
      </c>
      <c r="D39" s="22">
        <v>1</v>
      </c>
      <c r="E39" s="73">
        <v>1</v>
      </c>
      <c r="F39" s="77">
        <f t="shared" si="6"/>
        <v>0</v>
      </c>
      <c r="G39" s="36">
        <f t="shared" si="7"/>
        <v>0</v>
      </c>
      <c r="H39" s="22"/>
      <c r="I39" s="73"/>
      <c r="J39" s="22">
        <f t="shared" si="8"/>
        <v>1</v>
      </c>
      <c r="K39" s="34">
        <f t="shared" si="9"/>
        <v>1</v>
      </c>
      <c r="L39" s="161">
        <f t="shared" si="10"/>
        <v>0</v>
      </c>
      <c r="M39" s="35">
        <f t="shared" si="5"/>
        <v>6.8166325835037494E-4</v>
      </c>
      <c r="N39" s="162">
        <v>3</v>
      </c>
    </row>
    <row r="40" spans="1:14" ht="14.25" x14ac:dyDescent="0.15">
      <c r="A40" s="183" t="s">
        <v>71</v>
      </c>
      <c r="B40" s="22">
        <v>1</v>
      </c>
      <c r="C40" s="73">
        <v>1</v>
      </c>
      <c r="D40" s="22">
        <v>1</v>
      </c>
      <c r="E40" s="73">
        <v>1</v>
      </c>
      <c r="F40" s="77">
        <f t="shared" si="6"/>
        <v>0</v>
      </c>
      <c r="G40" s="36">
        <f t="shared" si="7"/>
        <v>0</v>
      </c>
      <c r="H40" s="22">
        <v>1</v>
      </c>
      <c r="I40" s="73">
        <v>1</v>
      </c>
      <c r="J40" s="22">
        <f t="shared" si="8"/>
        <v>0</v>
      </c>
      <c r="K40" s="34">
        <f t="shared" si="9"/>
        <v>0</v>
      </c>
      <c r="L40" s="161">
        <f t="shared" si="10"/>
        <v>0</v>
      </c>
      <c r="M40" s="35">
        <f t="shared" si="5"/>
        <v>6.8166325835037494E-4</v>
      </c>
      <c r="N40" s="162">
        <v>5</v>
      </c>
    </row>
    <row r="41" spans="1:14" ht="14.25" x14ac:dyDescent="0.15">
      <c r="A41" s="183" t="s">
        <v>88</v>
      </c>
      <c r="B41" s="22">
        <v>1</v>
      </c>
      <c r="C41" s="73">
        <v>1</v>
      </c>
      <c r="D41" s="22">
        <v>1</v>
      </c>
      <c r="E41" s="73">
        <v>2</v>
      </c>
      <c r="F41" s="77">
        <f t="shared" si="6"/>
        <v>0</v>
      </c>
      <c r="G41" s="36">
        <f t="shared" si="7"/>
        <v>-1</v>
      </c>
      <c r="H41" s="22">
        <v>1</v>
      </c>
      <c r="I41" s="73">
        <v>1</v>
      </c>
      <c r="J41" s="22">
        <f t="shared" si="8"/>
        <v>0</v>
      </c>
      <c r="K41" s="34">
        <f t="shared" si="9"/>
        <v>0</v>
      </c>
      <c r="L41" s="161">
        <f t="shared" si="10"/>
        <v>0</v>
      </c>
      <c r="M41" s="35">
        <f t="shared" si="5"/>
        <v>6.8166325835037494E-4</v>
      </c>
      <c r="N41" s="192">
        <v>0</v>
      </c>
    </row>
    <row r="42" spans="1:14" ht="14.25" x14ac:dyDescent="0.15">
      <c r="A42" s="179" t="s">
        <v>142</v>
      </c>
      <c r="B42" s="22"/>
      <c r="C42" s="72"/>
      <c r="D42" s="22"/>
      <c r="E42" s="72"/>
      <c r="F42" s="22">
        <f t="shared" si="6"/>
        <v>0</v>
      </c>
      <c r="G42" s="33">
        <f t="shared" si="7"/>
        <v>0</v>
      </c>
      <c r="H42" s="22">
        <v>2</v>
      </c>
      <c r="I42" s="72">
        <v>2</v>
      </c>
      <c r="J42" s="22">
        <f t="shared" si="8"/>
        <v>-2</v>
      </c>
      <c r="K42" s="34">
        <f t="shared" si="9"/>
        <v>-2</v>
      </c>
      <c r="L42" s="161">
        <f t="shared" si="10"/>
        <v>-1</v>
      </c>
      <c r="M42" s="35">
        <f t="shared" si="5"/>
        <v>0</v>
      </c>
      <c r="N42" s="162">
        <v>4</v>
      </c>
    </row>
    <row r="43" spans="1:14" ht="14.25" x14ac:dyDescent="0.15">
      <c r="A43" s="179" t="s">
        <v>145</v>
      </c>
      <c r="B43" s="93"/>
      <c r="C43" s="72"/>
      <c r="D43" s="93"/>
      <c r="E43" s="72"/>
      <c r="F43" s="22">
        <f t="shared" si="6"/>
        <v>0</v>
      </c>
      <c r="G43" s="33">
        <f t="shared" si="7"/>
        <v>0</v>
      </c>
      <c r="H43" s="93"/>
      <c r="I43" s="72"/>
      <c r="J43" s="22">
        <f t="shared" si="8"/>
        <v>0</v>
      </c>
      <c r="K43" s="34">
        <f t="shared" si="9"/>
        <v>0</v>
      </c>
      <c r="L43" s="161">
        <f t="shared" si="10"/>
        <v>0</v>
      </c>
      <c r="M43" s="35">
        <f t="shared" si="5"/>
        <v>0</v>
      </c>
      <c r="N43" s="162">
        <v>5</v>
      </c>
    </row>
    <row r="44" spans="1:14" ht="14.25" x14ac:dyDescent="0.15">
      <c r="A44" s="179" t="s">
        <v>148</v>
      </c>
      <c r="B44" s="93"/>
      <c r="C44" s="72"/>
      <c r="D44" s="93"/>
      <c r="E44" s="72"/>
      <c r="F44" s="22">
        <f t="shared" si="6"/>
        <v>0</v>
      </c>
      <c r="G44" s="33">
        <f t="shared" si="7"/>
        <v>0</v>
      </c>
      <c r="H44" s="93"/>
      <c r="I44" s="72"/>
      <c r="J44" s="22">
        <f t="shared" si="8"/>
        <v>0</v>
      </c>
      <c r="K44" s="34">
        <f t="shared" si="9"/>
        <v>0</v>
      </c>
      <c r="L44" s="161">
        <f t="shared" si="10"/>
        <v>0</v>
      </c>
      <c r="M44" s="35">
        <f t="shared" si="5"/>
        <v>0</v>
      </c>
      <c r="N44" s="162">
        <v>2</v>
      </c>
    </row>
    <row r="45" spans="1:14" ht="14.25" x14ac:dyDescent="0.15">
      <c r="A45" s="179" t="s">
        <v>153</v>
      </c>
      <c r="B45" s="93"/>
      <c r="C45" s="72"/>
      <c r="D45" s="93"/>
      <c r="E45" s="72"/>
      <c r="F45" s="22">
        <f t="shared" si="6"/>
        <v>0</v>
      </c>
      <c r="G45" s="33">
        <f t="shared" si="7"/>
        <v>0</v>
      </c>
      <c r="H45" s="93"/>
      <c r="I45" s="72"/>
      <c r="J45" s="22">
        <f t="shared" si="8"/>
        <v>0</v>
      </c>
      <c r="K45" s="34">
        <f t="shared" si="9"/>
        <v>0</v>
      </c>
      <c r="L45" s="161">
        <f t="shared" si="10"/>
        <v>0</v>
      </c>
      <c r="M45" s="35">
        <f t="shared" si="5"/>
        <v>0</v>
      </c>
      <c r="N45" s="162">
        <v>2</v>
      </c>
    </row>
    <row r="46" spans="1:14" ht="14.25" x14ac:dyDescent="0.15">
      <c r="A46" s="182" t="s">
        <v>158</v>
      </c>
      <c r="B46" s="22"/>
      <c r="C46" s="72"/>
      <c r="D46" s="22"/>
      <c r="E46" s="72"/>
      <c r="F46" s="21">
        <f t="shared" si="6"/>
        <v>0</v>
      </c>
      <c r="G46" s="30">
        <f t="shared" si="7"/>
        <v>0</v>
      </c>
      <c r="H46" s="22"/>
      <c r="I46" s="72"/>
      <c r="J46" s="22">
        <v>0</v>
      </c>
      <c r="K46" s="34">
        <v>0</v>
      </c>
      <c r="L46" s="161">
        <f t="shared" si="10"/>
        <v>0</v>
      </c>
      <c r="M46" s="35">
        <f t="shared" si="5"/>
        <v>0</v>
      </c>
      <c r="N46" s="162">
        <v>1</v>
      </c>
    </row>
    <row r="47" spans="1:14" ht="14.25" x14ac:dyDescent="0.15">
      <c r="A47" s="181" t="s">
        <v>161</v>
      </c>
      <c r="B47" s="93"/>
      <c r="C47" s="73"/>
      <c r="D47" s="93"/>
      <c r="E47" s="73"/>
      <c r="F47" s="22">
        <f t="shared" si="6"/>
        <v>0</v>
      </c>
      <c r="G47" s="33">
        <f t="shared" si="7"/>
        <v>0</v>
      </c>
      <c r="H47" s="93"/>
      <c r="I47" s="73"/>
      <c r="J47" s="21">
        <f t="shared" ref="J47:J55" si="11">B47-H47</f>
        <v>0</v>
      </c>
      <c r="K47" s="34">
        <f t="shared" ref="K47:K55" si="12">C47-I47</f>
        <v>0</v>
      </c>
      <c r="L47" s="161">
        <f t="shared" si="10"/>
        <v>0</v>
      </c>
      <c r="M47" s="35">
        <f t="shared" si="5"/>
        <v>0</v>
      </c>
      <c r="N47" s="162">
        <v>5</v>
      </c>
    </row>
    <row r="48" spans="1:14" ht="14.25" x14ac:dyDescent="0.15">
      <c r="A48" s="179" t="s">
        <v>166</v>
      </c>
      <c r="B48" s="22"/>
      <c r="C48" s="73"/>
      <c r="D48" s="22"/>
      <c r="E48" s="73"/>
      <c r="F48" s="22">
        <f t="shared" si="6"/>
        <v>0</v>
      </c>
      <c r="G48" s="33">
        <f t="shared" si="7"/>
        <v>0</v>
      </c>
      <c r="H48" s="185"/>
      <c r="I48" s="73"/>
      <c r="J48" s="21">
        <f t="shared" si="11"/>
        <v>0</v>
      </c>
      <c r="K48" s="34">
        <f t="shared" si="12"/>
        <v>0</v>
      </c>
      <c r="L48" s="161">
        <f t="shared" si="10"/>
        <v>0</v>
      </c>
      <c r="M48" s="35">
        <f t="shared" si="5"/>
        <v>0</v>
      </c>
      <c r="N48" s="162">
        <v>2</v>
      </c>
    </row>
    <row r="49" spans="1:14" ht="14.25" x14ac:dyDescent="0.15">
      <c r="A49" s="179" t="s">
        <v>168</v>
      </c>
      <c r="B49" s="93"/>
      <c r="C49" s="73"/>
      <c r="D49" s="93"/>
      <c r="E49" s="73"/>
      <c r="F49" s="22">
        <f t="shared" si="6"/>
        <v>0</v>
      </c>
      <c r="G49" s="33">
        <f t="shared" si="7"/>
        <v>0</v>
      </c>
      <c r="H49" s="206"/>
      <c r="I49" s="73"/>
      <c r="J49" s="21">
        <f t="shared" si="11"/>
        <v>0</v>
      </c>
      <c r="K49" s="34">
        <f t="shared" si="12"/>
        <v>0</v>
      </c>
      <c r="L49" s="161">
        <f t="shared" si="10"/>
        <v>0</v>
      </c>
      <c r="M49" s="35">
        <f t="shared" si="5"/>
        <v>0</v>
      </c>
      <c r="N49" s="162">
        <v>2</v>
      </c>
    </row>
    <row r="50" spans="1:14" ht="14.25" x14ac:dyDescent="0.15">
      <c r="A50" s="179" t="s">
        <v>72</v>
      </c>
      <c r="B50" s="22"/>
      <c r="C50" s="73"/>
      <c r="D50" s="22"/>
      <c r="E50" s="73"/>
      <c r="F50" s="22">
        <f t="shared" si="6"/>
        <v>0</v>
      </c>
      <c r="G50" s="33">
        <f t="shared" si="7"/>
        <v>0</v>
      </c>
      <c r="H50" s="186">
        <v>1</v>
      </c>
      <c r="I50" s="73">
        <v>1</v>
      </c>
      <c r="J50" s="21">
        <f t="shared" si="11"/>
        <v>-1</v>
      </c>
      <c r="K50" s="34">
        <f t="shared" si="12"/>
        <v>-1</v>
      </c>
      <c r="L50" s="161">
        <f t="shared" si="10"/>
        <v>-1</v>
      </c>
      <c r="M50" s="35">
        <f t="shared" si="5"/>
        <v>0</v>
      </c>
      <c r="N50" s="162">
        <v>2</v>
      </c>
    </row>
    <row r="51" spans="1:14" ht="14.25" x14ac:dyDescent="0.15">
      <c r="A51" s="179" t="s">
        <v>170</v>
      </c>
      <c r="B51" s="22"/>
      <c r="C51" s="73"/>
      <c r="D51" s="22"/>
      <c r="E51" s="73"/>
      <c r="F51" s="22">
        <f t="shared" si="6"/>
        <v>0</v>
      </c>
      <c r="G51" s="33">
        <f t="shared" si="7"/>
        <v>0</v>
      </c>
      <c r="H51" s="186"/>
      <c r="I51" s="73"/>
      <c r="J51" s="21">
        <f t="shared" si="11"/>
        <v>0</v>
      </c>
      <c r="K51" s="34">
        <f t="shared" si="12"/>
        <v>0</v>
      </c>
      <c r="L51" s="161">
        <f t="shared" si="10"/>
        <v>0</v>
      </c>
      <c r="M51" s="35">
        <f t="shared" si="5"/>
        <v>0</v>
      </c>
      <c r="N51" s="162">
        <v>2</v>
      </c>
    </row>
    <row r="52" spans="1:14" ht="14.25" x14ac:dyDescent="0.15">
      <c r="A52" s="181" t="s">
        <v>171</v>
      </c>
      <c r="B52" s="22"/>
      <c r="C52" s="73"/>
      <c r="D52" s="22"/>
      <c r="E52" s="73"/>
      <c r="F52" s="77">
        <f t="shared" si="6"/>
        <v>0</v>
      </c>
      <c r="G52" s="33">
        <f t="shared" si="7"/>
        <v>0</v>
      </c>
      <c r="H52" s="186"/>
      <c r="I52" s="73"/>
      <c r="J52" s="21">
        <f t="shared" si="11"/>
        <v>0</v>
      </c>
      <c r="K52" s="34">
        <f t="shared" si="12"/>
        <v>0</v>
      </c>
      <c r="L52" s="161">
        <f t="shared" si="10"/>
        <v>0</v>
      </c>
      <c r="M52" s="35">
        <f t="shared" si="5"/>
        <v>0</v>
      </c>
      <c r="N52" s="187">
        <v>1</v>
      </c>
    </row>
    <row r="53" spans="1:14" ht="14.25" x14ac:dyDescent="0.15">
      <c r="A53" s="183" t="s">
        <v>176</v>
      </c>
      <c r="B53" s="22"/>
      <c r="C53" s="73"/>
      <c r="D53" s="22"/>
      <c r="E53" s="73"/>
      <c r="F53" s="77">
        <f t="shared" si="6"/>
        <v>0</v>
      </c>
      <c r="G53" s="33">
        <f t="shared" si="7"/>
        <v>0</v>
      </c>
      <c r="H53" s="186"/>
      <c r="I53" s="73"/>
      <c r="J53" s="22">
        <f t="shared" si="11"/>
        <v>0</v>
      </c>
      <c r="K53" s="34">
        <f t="shared" si="12"/>
        <v>0</v>
      </c>
      <c r="L53" s="212">
        <f t="shared" si="10"/>
        <v>0</v>
      </c>
      <c r="M53" s="35">
        <f t="shared" si="5"/>
        <v>0</v>
      </c>
      <c r="N53" s="162">
        <v>2</v>
      </c>
    </row>
    <row r="54" spans="1:14" ht="15" thickBot="1" x14ac:dyDescent="0.2">
      <c r="A54" s="213" t="s">
        <v>177</v>
      </c>
      <c r="B54" s="42"/>
      <c r="C54" s="189"/>
      <c r="D54" s="42"/>
      <c r="E54" s="189"/>
      <c r="F54" s="214">
        <f t="shared" si="6"/>
        <v>0</v>
      </c>
      <c r="G54" s="40">
        <f t="shared" si="7"/>
        <v>0</v>
      </c>
      <c r="H54" s="42">
        <v>1</v>
      </c>
      <c r="I54" s="189">
        <v>1</v>
      </c>
      <c r="J54" s="42">
        <f t="shared" si="11"/>
        <v>-1</v>
      </c>
      <c r="K54" s="215">
        <f t="shared" si="12"/>
        <v>-1</v>
      </c>
      <c r="L54" s="191">
        <f t="shared" si="10"/>
        <v>-1</v>
      </c>
      <c r="M54" s="35">
        <f t="shared" si="5"/>
        <v>0</v>
      </c>
      <c r="N54" s="217">
        <v>1</v>
      </c>
    </row>
    <row r="55" spans="1:14" ht="15" thickBot="1" x14ac:dyDescent="0.2">
      <c r="A55" s="216" t="s">
        <v>198</v>
      </c>
      <c r="B55" s="219">
        <f>SUM(B4:B54)</f>
        <v>1188</v>
      </c>
      <c r="C55" s="221">
        <f>SUM(C4:C54)</f>
        <v>1467</v>
      </c>
      <c r="D55" s="219">
        <f>SUM(D4:D54)</f>
        <v>1178</v>
      </c>
      <c r="E55" s="221">
        <f>SUM(E4:E54)</f>
        <v>1458</v>
      </c>
      <c r="F55" s="220">
        <f t="shared" si="6"/>
        <v>10</v>
      </c>
      <c r="G55" s="218">
        <f t="shared" si="7"/>
        <v>9</v>
      </c>
      <c r="H55" s="219">
        <f>SUM(H4:H54)</f>
        <v>1105</v>
      </c>
      <c r="I55" s="221">
        <f>SUM(I4:I54)</f>
        <v>1347</v>
      </c>
      <c r="J55" s="219">
        <f t="shared" si="11"/>
        <v>83</v>
      </c>
      <c r="K55" s="218">
        <f t="shared" si="12"/>
        <v>120</v>
      </c>
      <c r="L55" s="194">
        <f t="shared" si="10"/>
        <v>8.9086859688195991E-2</v>
      </c>
      <c r="M55" s="195">
        <f t="shared" si="5"/>
        <v>1</v>
      </c>
      <c r="N55" s="7"/>
    </row>
  </sheetData>
  <mergeCells count="33">
    <mergeCell ref="AL1:AM1"/>
    <mergeCell ref="AN1:AO1"/>
    <mergeCell ref="AP1:AQ1"/>
    <mergeCell ref="AV3:AW3"/>
    <mergeCell ref="AJ3:AK3"/>
    <mergeCell ref="AL3:AM3"/>
    <mergeCell ref="AN3:AO3"/>
    <mergeCell ref="AP3:AQ3"/>
    <mergeCell ref="AR3:AS3"/>
    <mergeCell ref="AT3:AU3"/>
    <mergeCell ref="AR1:AS1"/>
    <mergeCell ref="AT1:AU1"/>
    <mergeCell ref="AV1:AW1"/>
    <mergeCell ref="Y2:Z2"/>
    <mergeCell ref="AA2:AB2"/>
    <mergeCell ref="AC2:AD2"/>
    <mergeCell ref="AE2:AF2"/>
    <mergeCell ref="AG1:AG2"/>
    <mergeCell ref="AH1:AI1"/>
    <mergeCell ref="AJ1:AK1"/>
    <mergeCell ref="AH3:AI3"/>
    <mergeCell ref="B2:C2"/>
    <mergeCell ref="D2:E2"/>
    <mergeCell ref="F2:G2"/>
    <mergeCell ref="H2:I2"/>
    <mergeCell ref="J2:K2"/>
    <mergeCell ref="P2:P3"/>
    <mergeCell ref="I1:M1"/>
    <mergeCell ref="Q2:R2"/>
    <mergeCell ref="S2:T2"/>
    <mergeCell ref="U2:V2"/>
    <mergeCell ref="W2:X2"/>
    <mergeCell ref="AG3:AG4"/>
  </mergeCells>
  <phoneticPr fontId="15"/>
  <pageMargins left="0.51181102362204722" right="0.51181102362204722" top="0.55118110236220474" bottom="0.39370078740157483" header="0.31496062992125984" footer="0.31496062992125984"/>
  <pageSetup paperSize="9" scale="93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57"/>
  <sheetViews>
    <sheetView topLeftCell="A25" workbookViewId="0">
      <selection activeCell="C55" sqref="C55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hidden="1" customWidth="1"/>
    <col min="17" max="32" width="0" hidden="1" customWidth="1"/>
    <col min="33" max="33" width="7.375" customWidth="1"/>
    <col min="34" max="49" width="6.5" customWidth="1"/>
  </cols>
  <sheetData>
    <row r="1" spans="1:49" ht="15" thickBot="1" x14ac:dyDescent="0.2">
      <c r="A1" s="127"/>
      <c r="B1" s="1"/>
      <c r="C1" s="1"/>
      <c r="D1" s="1"/>
      <c r="G1" s="1"/>
      <c r="I1" s="253" t="s">
        <v>195</v>
      </c>
      <c r="J1" s="253"/>
      <c r="K1" s="253"/>
      <c r="L1" s="253"/>
      <c r="M1" s="253"/>
      <c r="AG1" s="254"/>
      <c r="AH1" s="255"/>
      <c r="AI1" s="255"/>
      <c r="AJ1" s="245"/>
      <c r="AK1" s="245"/>
      <c r="AL1" s="255"/>
      <c r="AM1" s="255"/>
      <c r="AN1" s="245"/>
      <c r="AO1" s="245"/>
      <c r="AP1" s="244"/>
      <c r="AQ1" s="244"/>
      <c r="AR1" s="245"/>
      <c r="AS1" s="245"/>
      <c r="AT1" s="246"/>
      <c r="AU1" s="246"/>
      <c r="AV1" s="247"/>
      <c r="AW1" s="247"/>
    </row>
    <row r="2" spans="1:49" ht="13.5" customHeight="1" thickBot="1" x14ac:dyDescent="0.2">
      <c r="A2" s="149"/>
      <c r="B2" s="248">
        <v>45200</v>
      </c>
      <c r="C2" s="249"/>
      <c r="D2" s="248">
        <v>45170</v>
      </c>
      <c r="E2" s="249"/>
      <c r="F2" s="250" t="s">
        <v>3</v>
      </c>
      <c r="G2" s="251"/>
      <c r="H2" s="248">
        <v>44835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40"/>
      <c r="AG2" s="254"/>
      <c r="AH2" s="200"/>
      <c r="AI2" s="201"/>
      <c r="AJ2" s="202"/>
      <c r="AK2" s="203"/>
      <c r="AL2" s="200"/>
      <c r="AM2" s="201"/>
      <c r="AN2" s="202"/>
      <c r="AO2" s="203"/>
      <c r="AP2" s="200"/>
      <c r="AQ2" s="201"/>
      <c r="AR2" s="202"/>
      <c r="AS2" s="203"/>
      <c r="AT2" s="200"/>
      <c r="AU2" s="201"/>
      <c r="AV2" s="204"/>
      <c r="AW2" s="204"/>
    </row>
    <row r="3" spans="1:49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97" t="s">
        <v>23</v>
      </c>
      <c r="AG3" s="241" t="s">
        <v>114</v>
      </c>
      <c r="AH3" s="243" t="s">
        <v>8</v>
      </c>
      <c r="AI3" s="243"/>
      <c r="AJ3" s="232" t="s">
        <v>9</v>
      </c>
      <c r="AK3" s="233"/>
      <c r="AL3" s="234" t="s">
        <v>10</v>
      </c>
      <c r="AM3" s="235"/>
      <c r="AN3" s="232" t="s">
        <v>11</v>
      </c>
      <c r="AO3" s="233"/>
      <c r="AP3" s="236" t="s">
        <v>12</v>
      </c>
      <c r="AQ3" s="233"/>
      <c r="AR3" s="232" t="s">
        <v>13</v>
      </c>
      <c r="AS3" s="237"/>
      <c r="AT3" s="238" t="s">
        <v>14</v>
      </c>
      <c r="AU3" s="239"/>
      <c r="AV3" s="230" t="s">
        <v>15</v>
      </c>
      <c r="AW3" s="231"/>
    </row>
    <row r="4" spans="1:49" ht="15" thickBot="1" x14ac:dyDescent="0.2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3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8" si="1">B4-H4</f>
        <v>0</v>
      </c>
      <c r="K4" s="28">
        <f t="shared" si="1"/>
        <v>0</v>
      </c>
      <c r="L4" s="161">
        <f t="shared" ref="L4:L55" si="2">IF(ISERROR(K4/I4),0,K4/I4)</f>
        <v>0</v>
      </c>
      <c r="M4" s="29">
        <f t="shared" ref="M4:M55" si="3">C4/$C$55</f>
        <v>6.8587105624142656E-4</v>
      </c>
      <c r="N4" s="162">
        <v>1</v>
      </c>
      <c r="P4" s="148" t="s">
        <v>25</v>
      </c>
      <c r="Q4" s="163">
        <v>18</v>
      </c>
      <c r="R4" s="163">
        <v>1125</v>
      </c>
      <c r="S4" s="164">
        <v>6</v>
      </c>
      <c r="T4" s="164">
        <v>14</v>
      </c>
      <c r="U4" s="163">
        <v>2</v>
      </c>
      <c r="V4" s="163">
        <v>2</v>
      </c>
      <c r="W4" s="164">
        <v>2</v>
      </c>
      <c r="X4" s="164">
        <v>26</v>
      </c>
      <c r="Y4" s="163">
        <v>6</v>
      </c>
      <c r="Z4" s="165">
        <v>228</v>
      </c>
      <c r="AA4" s="164">
        <v>2</v>
      </c>
      <c r="AB4" s="166">
        <v>4</v>
      </c>
      <c r="AC4" s="167">
        <f>Q4+S4+U4+W4+Y4+AA4</f>
        <v>36</v>
      </c>
      <c r="AD4" s="168">
        <f>R4+T4+V4+X4+Z4+AB4+1</f>
        <v>1400</v>
      </c>
      <c r="AE4" s="169">
        <v>682</v>
      </c>
      <c r="AF4" s="198">
        <v>718</v>
      </c>
      <c r="AG4" s="242"/>
      <c r="AH4" s="52" t="s">
        <v>21</v>
      </c>
      <c r="AI4" s="153" t="s">
        <v>17</v>
      </c>
      <c r="AJ4" s="53" t="s">
        <v>21</v>
      </c>
      <c r="AK4" s="154" t="s">
        <v>17</v>
      </c>
      <c r="AL4" s="52" t="s">
        <v>21</v>
      </c>
      <c r="AM4" s="153" t="s">
        <v>17</v>
      </c>
      <c r="AN4" s="53" t="s">
        <v>21</v>
      </c>
      <c r="AO4" s="154" t="s">
        <v>17</v>
      </c>
      <c r="AP4" s="52" t="s">
        <v>21</v>
      </c>
      <c r="AQ4" s="153" t="s">
        <v>17</v>
      </c>
      <c r="AR4" s="53" t="s">
        <v>21</v>
      </c>
      <c r="AS4" s="155" t="s">
        <v>17</v>
      </c>
      <c r="AT4" s="156" t="s">
        <v>21</v>
      </c>
      <c r="AU4" s="157" t="s">
        <v>17</v>
      </c>
      <c r="AV4" s="158" t="s">
        <v>22</v>
      </c>
      <c r="AW4" s="159" t="s">
        <v>23</v>
      </c>
    </row>
    <row r="5" spans="1:49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1.3717421124828531E-3</v>
      </c>
      <c r="N5" s="162">
        <v>5</v>
      </c>
      <c r="P5" s="172" t="s">
        <v>19</v>
      </c>
      <c r="Q5" s="59">
        <f>Q4/AC4</f>
        <v>0.5</v>
      </c>
      <c r="R5" s="59">
        <f>R4/AD4</f>
        <v>0.8035714285714286</v>
      </c>
      <c r="S5" s="60">
        <f>S4/AC4</f>
        <v>0.16666666666666666</v>
      </c>
      <c r="T5" s="60">
        <f>T4/AD4</f>
        <v>0.01</v>
      </c>
      <c r="U5" s="59">
        <f>U4/AC4</f>
        <v>5.5555555555555552E-2</v>
      </c>
      <c r="V5" s="59">
        <f>V4/AD4</f>
        <v>1.4285714285714286E-3</v>
      </c>
      <c r="W5" s="60">
        <f>W4/AC4</f>
        <v>5.5555555555555552E-2</v>
      </c>
      <c r="X5" s="60">
        <f>X4/AD4</f>
        <v>1.8571428571428572E-2</v>
      </c>
      <c r="Y5" s="59">
        <f>Y4/AC4</f>
        <v>0.16666666666666666</v>
      </c>
      <c r="Z5" s="59">
        <f>Z4/AD4</f>
        <v>0.16285714285714287</v>
      </c>
      <c r="AA5" s="60">
        <f>AA4/AC4</f>
        <v>5.5555555555555552E-2</v>
      </c>
      <c r="AB5" s="173">
        <f>AB4/AD4</f>
        <v>2.8571428571428571E-3</v>
      </c>
      <c r="AC5" s="174">
        <f>Q5+S5+U5+W5+Y5+AA5</f>
        <v>1</v>
      </c>
      <c r="AD5" s="175">
        <f>R5+T5+V5+X5+Z5+AB5</f>
        <v>0.99928571428571433</v>
      </c>
      <c r="AE5" s="63">
        <f>AE4/AD4</f>
        <v>0.48714285714285716</v>
      </c>
      <c r="AF5" s="199">
        <f>AF4/AD4</f>
        <v>0.5128571428571429</v>
      </c>
      <c r="AG5" s="148" t="s">
        <v>25</v>
      </c>
      <c r="AH5" s="163">
        <v>18</v>
      </c>
      <c r="AI5" s="163">
        <v>1176</v>
      </c>
      <c r="AJ5" s="164">
        <v>6</v>
      </c>
      <c r="AK5" s="164">
        <v>14</v>
      </c>
      <c r="AL5" s="163">
        <v>2</v>
      </c>
      <c r="AM5" s="163">
        <v>2</v>
      </c>
      <c r="AN5" s="164">
        <v>2</v>
      </c>
      <c r="AO5" s="164">
        <v>25</v>
      </c>
      <c r="AP5" s="163">
        <v>7</v>
      </c>
      <c r="AQ5" s="165">
        <v>235</v>
      </c>
      <c r="AR5" s="164">
        <v>2</v>
      </c>
      <c r="AS5" s="166">
        <v>4</v>
      </c>
      <c r="AT5" s="167">
        <f>AH5+AJ5+AL5+AN5+AP5+AR5</f>
        <v>37</v>
      </c>
      <c r="AU5" s="168">
        <f>AI5+AK5+AM5+AO5+AQ5+AS5+2</f>
        <v>1458</v>
      </c>
      <c r="AV5" s="169">
        <v>729</v>
      </c>
      <c r="AW5" s="170">
        <v>729</v>
      </c>
    </row>
    <row r="6" spans="1:49" ht="15" thickBot="1" x14ac:dyDescent="0.2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2.05761316872428E-3</v>
      </c>
      <c r="N6" s="162">
        <v>6</v>
      </c>
      <c r="P6" s="127"/>
      <c r="Q6" s="177"/>
      <c r="R6" s="178" t="s">
        <v>136</v>
      </c>
      <c r="AG6" s="172" t="s">
        <v>19</v>
      </c>
      <c r="AH6" s="59">
        <f>AH5/AT5</f>
        <v>0.48648648648648651</v>
      </c>
      <c r="AI6" s="59">
        <f>AI5/AU5</f>
        <v>0.80658436213991769</v>
      </c>
      <c r="AJ6" s="60">
        <f>AJ5/AT5</f>
        <v>0.16216216216216217</v>
      </c>
      <c r="AK6" s="60">
        <f>AK5/AU5</f>
        <v>9.6021947873799734E-3</v>
      </c>
      <c r="AL6" s="59">
        <f>AL5/AT5</f>
        <v>5.4054054054054057E-2</v>
      </c>
      <c r="AM6" s="59">
        <f>AM5/AU5</f>
        <v>1.3717421124828531E-3</v>
      </c>
      <c r="AN6" s="60">
        <f>AN5/AT5</f>
        <v>5.4054054054054057E-2</v>
      </c>
      <c r="AO6" s="60">
        <f>AO5/AU5</f>
        <v>1.7146776406035666E-2</v>
      </c>
      <c r="AP6" s="59">
        <f>AP5/AT5</f>
        <v>0.1891891891891892</v>
      </c>
      <c r="AQ6" s="59">
        <f>AQ5/AU5</f>
        <v>0.16117969821673525</v>
      </c>
      <c r="AR6" s="60">
        <f>AR5/AT5</f>
        <v>5.4054054054054057E-2</v>
      </c>
      <c r="AS6" s="173">
        <f>AS5/AU5</f>
        <v>2.7434842249657062E-3</v>
      </c>
      <c r="AT6" s="174">
        <f>AH6+AJ6+AL6+AN6+AP6+AR6</f>
        <v>1</v>
      </c>
      <c r="AU6" s="175">
        <f>AI6+AK6+AM6+AO6+AQ6+AS6</f>
        <v>0.99862825788751719</v>
      </c>
      <c r="AV6" s="63">
        <f>AV5/AU5</f>
        <v>0.5</v>
      </c>
      <c r="AW6" s="64">
        <f>AW5/AU5</f>
        <v>0.5</v>
      </c>
    </row>
    <row r="7" spans="1:49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1.3717421124828531E-3</v>
      </c>
      <c r="N7" s="162">
        <v>2</v>
      </c>
      <c r="Q7" s="177"/>
      <c r="R7" s="178" t="s">
        <v>116</v>
      </c>
      <c r="AG7" s="127"/>
      <c r="AH7" s="177"/>
      <c r="AI7" s="178" t="s">
        <v>136</v>
      </c>
    </row>
    <row r="8" spans="1:49" ht="14.25" x14ac:dyDescent="0.15">
      <c r="A8" s="179" t="s">
        <v>193</v>
      </c>
      <c r="B8" s="93">
        <v>1</v>
      </c>
      <c r="C8" s="73">
        <v>1</v>
      </c>
      <c r="D8" s="93">
        <v>1</v>
      </c>
      <c r="E8" s="73">
        <v>1</v>
      </c>
      <c r="F8" s="22">
        <f t="shared" si="0"/>
        <v>0</v>
      </c>
      <c r="G8" s="33">
        <f t="shared" si="0"/>
        <v>0</v>
      </c>
      <c r="H8" s="93"/>
      <c r="I8" s="73"/>
      <c r="J8" s="22">
        <f t="shared" si="1"/>
        <v>1</v>
      </c>
      <c r="K8" s="34">
        <f t="shared" si="1"/>
        <v>1</v>
      </c>
      <c r="L8" s="161">
        <f t="shared" si="2"/>
        <v>0</v>
      </c>
      <c r="M8" s="35">
        <f t="shared" si="3"/>
        <v>6.8587105624142656E-4</v>
      </c>
      <c r="N8" s="162">
        <v>5</v>
      </c>
      <c r="Q8" s="177"/>
      <c r="R8" s="178"/>
      <c r="AH8" s="177"/>
      <c r="AI8" s="178" t="s">
        <v>116</v>
      </c>
    </row>
    <row r="9" spans="1:49" ht="14.25" x14ac:dyDescent="0.15">
      <c r="A9" s="179" t="s">
        <v>138</v>
      </c>
      <c r="B9" s="93">
        <v>133</v>
      </c>
      <c r="C9" s="73">
        <v>222</v>
      </c>
      <c r="D9" s="93">
        <v>131</v>
      </c>
      <c r="E9" s="73">
        <v>220</v>
      </c>
      <c r="F9" s="22">
        <f t="shared" si="0"/>
        <v>2</v>
      </c>
      <c r="G9" s="33">
        <f t="shared" si="0"/>
        <v>2</v>
      </c>
      <c r="H9" s="93">
        <v>118</v>
      </c>
      <c r="I9" s="73">
        <v>204</v>
      </c>
      <c r="J9" s="22">
        <f t="shared" si="1"/>
        <v>15</v>
      </c>
      <c r="K9" s="34">
        <f t="shared" si="1"/>
        <v>18</v>
      </c>
      <c r="L9" s="161">
        <f t="shared" si="2"/>
        <v>8.8235294117647065E-2</v>
      </c>
      <c r="M9" s="35">
        <f t="shared" si="3"/>
        <v>0.15226337448559671</v>
      </c>
      <c r="N9" s="162">
        <v>5</v>
      </c>
      <c r="P9" s="127"/>
      <c r="Q9" s="177"/>
    </row>
    <row r="10" spans="1:49" ht="14.25" x14ac:dyDescent="0.15">
      <c r="A10" s="179" t="s">
        <v>139</v>
      </c>
      <c r="B10" s="22">
        <v>11</v>
      </c>
      <c r="C10" s="73">
        <v>11</v>
      </c>
      <c r="D10" s="22">
        <v>12</v>
      </c>
      <c r="E10" s="73">
        <v>12</v>
      </c>
      <c r="F10" s="22">
        <f t="shared" si="0"/>
        <v>-1</v>
      </c>
      <c r="G10" s="33">
        <f t="shared" si="0"/>
        <v>-1</v>
      </c>
      <c r="H10" s="22">
        <v>6</v>
      </c>
      <c r="I10" s="73">
        <v>6</v>
      </c>
      <c r="J10" s="22">
        <f t="shared" si="1"/>
        <v>5</v>
      </c>
      <c r="K10" s="34">
        <f t="shared" si="1"/>
        <v>5</v>
      </c>
      <c r="L10" s="161">
        <f t="shared" si="2"/>
        <v>0.83333333333333337</v>
      </c>
      <c r="M10" s="35">
        <f t="shared" si="3"/>
        <v>7.5445816186556925E-3</v>
      </c>
      <c r="N10" s="162">
        <v>1</v>
      </c>
    </row>
    <row r="11" spans="1:49" ht="14.25" x14ac:dyDescent="0.15">
      <c r="A11" s="180" t="s">
        <v>140</v>
      </c>
      <c r="B11" s="93">
        <v>9</v>
      </c>
      <c r="C11" s="73">
        <v>23</v>
      </c>
      <c r="D11" s="93">
        <v>9</v>
      </c>
      <c r="E11" s="73">
        <v>23</v>
      </c>
      <c r="F11" s="22">
        <f t="shared" si="0"/>
        <v>0</v>
      </c>
      <c r="G11" s="33">
        <f t="shared" si="0"/>
        <v>0</v>
      </c>
      <c r="H11" s="93">
        <v>10</v>
      </c>
      <c r="I11" s="73">
        <v>22</v>
      </c>
      <c r="J11" s="22">
        <f t="shared" si="1"/>
        <v>-1</v>
      </c>
      <c r="K11" s="34">
        <f t="shared" si="1"/>
        <v>1</v>
      </c>
      <c r="L11" s="161">
        <f t="shared" si="2"/>
        <v>4.5454545454545456E-2</v>
      </c>
      <c r="M11" s="35">
        <f t="shared" si="3"/>
        <v>1.5775034293552811E-2</v>
      </c>
      <c r="N11" s="162">
        <v>1</v>
      </c>
    </row>
    <row r="12" spans="1:49" ht="14.25" x14ac:dyDescent="0.15">
      <c r="A12" s="179" t="s">
        <v>141</v>
      </c>
      <c r="B12" s="93">
        <v>6</v>
      </c>
      <c r="C12" s="73">
        <v>6</v>
      </c>
      <c r="D12" s="93">
        <v>8</v>
      </c>
      <c r="E12" s="73">
        <v>8</v>
      </c>
      <c r="F12" s="22">
        <f t="shared" si="0"/>
        <v>-2</v>
      </c>
      <c r="G12" s="33">
        <f t="shared" si="0"/>
        <v>-2</v>
      </c>
      <c r="H12" s="93">
        <v>1</v>
      </c>
      <c r="I12" s="73">
        <v>1</v>
      </c>
      <c r="J12" s="22">
        <f t="shared" si="1"/>
        <v>5</v>
      </c>
      <c r="K12" s="34">
        <f t="shared" si="1"/>
        <v>5</v>
      </c>
      <c r="L12" s="161">
        <f t="shared" si="2"/>
        <v>5</v>
      </c>
      <c r="M12" s="35">
        <f t="shared" si="3"/>
        <v>4.11522633744856E-3</v>
      </c>
      <c r="N12" s="162">
        <v>1</v>
      </c>
    </row>
    <row r="13" spans="1:49" ht="14.25" x14ac:dyDescent="0.15">
      <c r="A13" s="179" t="s">
        <v>142</v>
      </c>
      <c r="B13" s="22"/>
      <c r="C13" s="73"/>
      <c r="D13" s="22"/>
      <c r="E13" s="73"/>
      <c r="F13" s="22">
        <f t="shared" si="0"/>
        <v>0</v>
      </c>
      <c r="G13" s="36">
        <f t="shared" si="0"/>
        <v>0</v>
      </c>
      <c r="H13" s="22">
        <v>2</v>
      </c>
      <c r="I13" s="73">
        <v>2</v>
      </c>
      <c r="J13" s="22">
        <f t="shared" si="1"/>
        <v>-2</v>
      </c>
      <c r="K13" s="34">
        <f t="shared" si="1"/>
        <v>-2</v>
      </c>
      <c r="L13" s="161">
        <f t="shared" si="2"/>
        <v>-1</v>
      </c>
      <c r="M13" s="35">
        <f t="shared" si="3"/>
        <v>0</v>
      </c>
      <c r="N13" s="162">
        <v>4</v>
      </c>
    </row>
    <row r="14" spans="1:49" ht="14.25" x14ac:dyDescent="0.15">
      <c r="A14" s="179" t="s">
        <v>143</v>
      </c>
      <c r="B14" s="22">
        <v>5</v>
      </c>
      <c r="C14" s="73">
        <v>7</v>
      </c>
      <c r="D14" s="22">
        <v>4</v>
      </c>
      <c r="E14" s="73">
        <v>6</v>
      </c>
      <c r="F14" s="22">
        <f t="shared" si="0"/>
        <v>1</v>
      </c>
      <c r="G14" s="33">
        <f t="shared" si="0"/>
        <v>1</v>
      </c>
      <c r="H14" s="22">
        <v>4</v>
      </c>
      <c r="I14" s="73">
        <v>6</v>
      </c>
      <c r="J14" s="22">
        <f t="shared" si="1"/>
        <v>1</v>
      </c>
      <c r="K14" s="34">
        <f t="shared" si="1"/>
        <v>1</v>
      </c>
      <c r="L14" s="161">
        <f t="shared" si="2"/>
        <v>0.16666666666666666</v>
      </c>
      <c r="M14" s="35">
        <f t="shared" si="3"/>
        <v>4.8010973936899867E-3</v>
      </c>
      <c r="N14" s="162">
        <v>1</v>
      </c>
    </row>
    <row r="15" spans="1:49" ht="14.25" x14ac:dyDescent="0.15">
      <c r="A15" s="179" t="s">
        <v>144</v>
      </c>
      <c r="B15" s="93">
        <v>202</v>
      </c>
      <c r="C15" s="73">
        <v>246</v>
      </c>
      <c r="D15" s="93">
        <v>200</v>
      </c>
      <c r="E15" s="73">
        <v>244</v>
      </c>
      <c r="F15" s="22">
        <f t="shared" si="0"/>
        <v>2</v>
      </c>
      <c r="G15" s="33">
        <f t="shared" si="0"/>
        <v>2</v>
      </c>
      <c r="H15" s="93">
        <v>193</v>
      </c>
      <c r="I15" s="73">
        <v>236</v>
      </c>
      <c r="J15" s="22">
        <f t="shared" si="1"/>
        <v>9</v>
      </c>
      <c r="K15" s="34">
        <f t="shared" si="1"/>
        <v>10</v>
      </c>
      <c r="L15" s="161">
        <f t="shared" si="2"/>
        <v>4.2372881355932202E-2</v>
      </c>
      <c r="M15" s="35">
        <f t="shared" si="3"/>
        <v>0.16872427983539096</v>
      </c>
      <c r="N15" s="162">
        <v>1</v>
      </c>
    </row>
    <row r="16" spans="1:49" ht="14.25" x14ac:dyDescent="0.15">
      <c r="A16" s="179" t="s">
        <v>73</v>
      </c>
      <c r="B16" s="93">
        <v>102</v>
      </c>
      <c r="C16" s="73">
        <v>105</v>
      </c>
      <c r="D16" s="93">
        <v>101</v>
      </c>
      <c r="E16" s="73">
        <v>104</v>
      </c>
      <c r="F16" s="22">
        <f t="shared" si="0"/>
        <v>1</v>
      </c>
      <c r="G16" s="33">
        <f t="shared" si="0"/>
        <v>1</v>
      </c>
      <c r="H16" s="93">
        <v>121</v>
      </c>
      <c r="I16" s="73">
        <v>125</v>
      </c>
      <c r="J16" s="22">
        <f t="shared" si="1"/>
        <v>-19</v>
      </c>
      <c r="K16" s="34">
        <f t="shared" si="1"/>
        <v>-20</v>
      </c>
      <c r="L16" s="161">
        <f t="shared" si="2"/>
        <v>-0.16</v>
      </c>
      <c r="M16" s="35">
        <f t="shared" si="3"/>
        <v>7.2016460905349799E-2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6.8587105624142656E-4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1.3717421124828531E-3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/>
      <c r="I20" s="73"/>
      <c r="J20" s="22">
        <f t="shared" ref="J20:K30" si="4">B20-H20</f>
        <v>0</v>
      </c>
      <c r="K20" s="34">
        <f t="shared" si="4"/>
        <v>0</v>
      </c>
      <c r="L20" s="161">
        <f t="shared" si="2"/>
        <v>0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6.8587105624142656E-4</v>
      </c>
      <c r="N21" s="162">
        <v>3</v>
      </c>
    </row>
    <row r="22" spans="1:14" ht="14.25" x14ac:dyDescent="0.15">
      <c r="A22" s="179" t="s">
        <v>150</v>
      </c>
      <c r="B22" s="93">
        <v>11</v>
      </c>
      <c r="C22" s="73">
        <v>11</v>
      </c>
      <c r="D22" s="93">
        <v>11</v>
      </c>
      <c r="E22" s="73">
        <v>11</v>
      </c>
      <c r="F22" s="37">
        <f t="shared" si="0"/>
        <v>0</v>
      </c>
      <c r="G22" s="33">
        <f t="shared" si="0"/>
        <v>0</v>
      </c>
      <c r="H22" s="93">
        <v>8</v>
      </c>
      <c r="I22" s="73">
        <v>8</v>
      </c>
      <c r="J22" s="37">
        <f t="shared" si="4"/>
        <v>3</v>
      </c>
      <c r="K22" s="38">
        <f t="shared" si="4"/>
        <v>3</v>
      </c>
      <c r="L22" s="161">
        <f t="shared" si="2"/>
        <v>0.375</v>
      </c>
      <c r="M22" s="39">
        <f t="shared" si="3"/>
        <v>7.5445816186556925E-3</v>
      </c>
      <c r="N22" s="162">
        <v>1</v>
      </c>
    </row>
    <row r="23" spans="1:14" ht="14.25" x14ac:dyDescent="0.15">
      <c r="A23" s="181" t="s">
        <v>151</v>
      </c>
      <c r="B23" s="22">
        <v>71</v>
      </c>
      <c r="C23" s="73">
        <v>71</v>
      </c>
      <c r="D23" s="22">
        <v>69</v>
      </c>
      <c r="E23" s="73">
        <v>69</v>
      </c>
      <c r="F23" s="37">
        <f t="shared" si="0"/>
        <v>2</v>
      </c>
      <c r="G23" s="40">
        <f t="shared" si="0"/>
        <v>2</v>
      </c>
      <c r="H23" s="22">
        <v>52</v>
      </c>
      <c r="I23" s="73">
        <v>52</v>
      </c>
      <c r="J23" s="37">
        <f t="shared" si="4"/>
        <v>19</v>
      </c>
      <c r="K23" s="38">
        <f t="shared" si="4"/>
        <v>19</v>
      </c>
      <c r="L23" s="161">
        <f t="shared" si="2"/>
        <v>0.36538461538461536</v>
      </c>
      <c r="M23" s="39">
        <f t="shared" si="3"/>
        <v>4.8696844993141288E-2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6.8587105624142656E-4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6.8587105624142656E-4</v>
      </c>
      <c r="N26" s="162">
        <v>4</v>
      </c>
    </row>
    <row r="27" spans="1:14" ht="14.25" x14ac:dyDescent="0.15">
      <c r="A27" s="179" t="s">
        <v>154</v>
      </c>
      <c r="B27" s="22">
        <v>6</v>
      </c>
      <c r="C27" s="73">
        <v>6</v>
      </c>
      <c r="D27" s="22">
        <v>6</v>
      </c>
      <c r="E27" s="73">
        <v>6</v>
      </c>
      <c r="F27" s="22">
        <f t="shared" si="0"/>
        <v>0</v>
      </c>
      <c r="G27" s="33">
        <f t="shared" si="0"/>
        <v>0</v>
      </c>
      <c r="H27" s="22">
        <v>6</v>
      </c>
      <c r="I27" s="73">
        <v>6</v>
      </c>
      <c r="J27" s="22">
        <f t="shared" si="4"/>
        <v>0</v>
      </c>
      <c r="K27" s="34">
        <f t="shared" si="4"/>
        <v>0</v>
      </c>
      <c r="L27" s="161">
        <f t="shared" si="2"/>
        <v>0</v>
      </c>
      <c r="M27" s="35">
        <f t="shared" si="3"/>
        <v>4.11522633744856E-3</v>
      </c>
      <c r="N27" s="162">
        <v>1</v>
      </c>
    </row>
    <row r="28" spans="1:14" ht="14.25" x14ac:dyDescent="0.15">
      <c r="A28" s="179" t="s">
        <v>155</v>
      </c>
      <c r="B28" s="93">
        <v>111</v>
      </c>
      <c r="C28" s="109">
        <v>125</v>
      </c>
      <c r="D28" s="93">
        <v>110</v>
      </c>
      <c r="E28" s="109">
        <v>124</v>
      </c>
      <c r="F28" s="93">
        <f t="shared" si="0"/>
        <v>1</v>
      </c>
      <c r="G28" s="105">
        <f t="shared" si="0"/>
        <v>1</v>
      </c>
      <c r="H28" s="93">
        <v>108</v>
      </c>
      <c r="I28" s="109">
        <v>118</v>
      </c>
      <c r="J28" s="93">
        <f t="shared" si="4"/>
        <v>3</v>
      </c>
      <c r="K28" s="106">
        <f t="shared" si="4"/>
        <v>7</v>
      </c>
      <c r="L28" s="161">
        <f t="shared" si="2"/>
        <v>5.9322033898305086E-2</v>
      </c>
      <c r="M28" s="108">
        <f t="shared" si="3"/>
        <v>8.5733882030178329E-2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5</v>
      </c>
      <c r="I29" s="73">
        <v>5</v>
      </c>
      <c r="J29" s="22">
        <f t="shared" si="4"/>
        <v>0</v>
      </c>
      <c r="K29" s="34">
        <f t="shared" si="4"/>
        <v>0</v>
      </c>
      <c r="L29" s="161">
        <f t="shared" si="2"/>
        <v>0</v>
      </c>
      <c r="M29" s="35">
        <f t="shared" si="3"/>
        <v>3.4293552812071329E-3</v>
      </c>
      <c r="N29" s="162">
        <v>1</v>
      </c>
    </row>
    <row r="30" spans="1:14" ht="14.25" x14ac:dyDescent="0.15">
      <c r="A30" s="179" t="s">
        <v>157</v>
      </c>
      <c r="B30" s="22">
        <v>1</v>
      </c>
      <c r="C30" s="73">
        <v>1</v>
      </c>
      <c r="D30" s="22">
        <v>1</v>
      </c>
      <c r="E30" s="73">
        <v>1</v>
      </c>
      <c r="F30" s="22">
        <f t="shared" si="0"/>
        <v>0</v>
      </c>
      <c r="G30" s="33">
        <f t="shared" si="0"/>
        <v>0</v>
      </c>
      <c r="H30" s="22">
        <v>1</v>
      </c>
      <c r="I30" s="73">
        <v>1</v>
      </c>
      <c r="J30" s="22">
        <f t="shared" si="4"/>
        <v>0</v>
      </c>
      <c r="K30" s="34">
        <f t="shared" si="4"/>
        <v>0</v>
      </c>
      <c r="L30" s="161">
        <f t="shared" si="2"/>
        <v>0</v>
      </c>
      <c r="M30" s="35">
        <f t="shared" si="3"/>
        <v>6.8587105624142656E-4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7</v>
      </c>
      <c r="C32" s="73">
        <v>16</v>
      </c>
      <c r="D32" s="93">
        <v>6</v>
      </c>
      <c r="E32" s="73">
        <v>15</v>
      </c>
      <c r="F32" s="22">
        <f t="shared" si="0"/>
        <v>1</v>
      </c>
      <c r="G32" s="33">
        <f t="shared" si="0"/>
        <v>1</v>
      </c>
      <c r="H32" s="93">
        <v>5</v>
      </c>
      <c r="I32" s="73">
        <v>12</v>
      </c>
      <c r="J32" s="22">
        <f t="shared" ref="J32:K55" si="5">B32-H32</f>
        <v>2</v>
      </c>
      <c r="K32" s="34">
        <f t="shared" si="5"/>
        <v>4</v>
      </c>
      <c r="L32" s="161">
        <f t="shared" si="2"/>
        <v>0.33333333333333331</v>
      </c>
      <c r="M32" s="35">
        <f t="shared" si="3"/>
        <v>1.0973936899862825E-2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1</v>
      </c>
      <c r="I33" s="73">
        <v>1</v>
      </c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6.8587105624142656E-4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23</v>
      </c>
      <c r="C35" s="73">
        <v>36</v>
      </c>
      <c r="D35" s="93">
        <v>22</v>
      </c>
      <c r="E35" s="73">
        <v>35</v>
      </c>
      <c r="F35" s="22">
        <f t="shared" si="6"/>
        <v>1</v>
      </c>
      <c r="G35" s="36">
        <f t="shared" si="6"/>
        <v>1</v>
      </c>
      <c r="H35" s="93">
        <v>21</v>
      </c>
      <c r="I35" s="73">
        <v>30</v>
      </c>
      <c r="J35" s="22">
        <f t="shared" si="5"/>
        <v>2</v>
      </c>
      <c r="K35" s="34">
        <f t="shared" si="5"/>
        <v>6</v>
      </c>
      <c r="L35" s="161">
        <f t="shared" si="2"/>
        <v>0.2</v>
      </c>
      <c r="M35" s="35">
        <f t="shared" si="3"/>
        <v>2.4691358024691357E-2</v>
      </c>
      <c r="N35" s="162">
        <v>1</v>
      </c>
    </row>
    <row r="36" spans="1:14" ht="14.25" x14ac:dyDescent="0.15">
      <c r="A36" s="179" t="s">
        <v>163</v>
      </c>
      <c r="B36" s="93">
        <v>1</v>
      </c>
      <c r="C36" s="73">
        <v>5</v>
      </c>
      <c r="D36" s="93">
        <v>1</v>
      </c>
      <c r="E36" s="73">
        <v>5</v>
      </c>
      <c r="F36" s="22">
        <f t="shared" si="6"/>
        <v>0</v>
      </c>
      <c r="G36" s="36">
        <f t="shared" si="6"/>
        <v>0</v>
      </c>
      <c r="H36" s="93"/>
      <c r="I36" s="73">
        <v>4</v>
      </c>
      <c r="J36" s="22">
        <f t="shared" si="5"/>
        <v>1</v>
      </c>
      <c r="K36" s="34">
        <f t="shared" si="5"/>
        <v>1</v>
      </c>
      <c r="L36" s="161">
        <f t="shared" si="2"/>
        <v>0.25</v>
      </c>
      <c r="M36" s="35">
        <f t="shared" si="3"/>
        <v>3.4293552812071329E-3</v>
      </c>
      <c r="N36" s="162">
        <v>5</v>
      </c>
    </row>
    <row r="37" spans="1:14" ht="14.25" x14ac:dyDescent="0.15">
      <c r="A37" s="179" t="s">
        <v>164</v>
      </c>
      <c r="B37" s="22">
        <v>3</v>
      </c>
      <c r="C37" s="73">
        <v>3</v>
      </c>
      <c r="D37" s="22">
        <v>3</v>
      </c>
      <c r="E37" s="73">
        <v>3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2</v>
      </c>
      <c r="K37" s="34">
        <f t="shared" si="5"/>
        <v>2</v>
      </c>
      <c r="L37" s="161">
        <f t="shared" si="2"/>
        <v>2</v>
      </c>
      <c r="M37" s="35">
        <f t="shared" si="3"/>
        <v>2.05761316872428E-3</v>
      </c>
      <c r="N37" s="162">
        <v>5</v>
      </c>
    </row>
    <row r="38" spans="1:14" ht="14.25" x14ac:dyDescent="0.15">
      <c r="A38" s="182" t="s">
        <v>165</v>
      </c>
      <c r="B38" s="93">
        <v>267</v>
      </c>
      <c r="C38" s="72">
        <v>330</v>
      </c>
      <c r="D38" s="93">
        <v>265</v>
      </c>
      <c r="E38" s="72">
        <v>327</v>
      </c>
      <c r="F38" s="22">
        <f t="shared" si="6"/>
        <v>2</v>
      </c>
      <c r="G38" s="36">
        <f t="shared" si="6"/>
        <v>3</v>
      </c>
      <c r="H38" s="93">
        <v>265</v>
      </c>
      <c r="I38" s="72">
        <v>316</v>
      </c>
      <c r="J38" s="22">
        <f t="shared" si="5"/>
        <v>2</v>
      </c>
      <c r="K38" s="34">
        <f t="shared" si="5"/>
        <v>14</v>
      </c>
      <c r="L38" s="161">
        <f t="shared" si="2"/>
        <v>4.4303797468354431E-2</v>
      </c>
      <c r="M38" s="35">
        <f t="shared" si="3"/>
        <v>0.22633744855967078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6.8587105624142656E-4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/>
      <c r="C42" s="73"/>
      <c r="D42" s="22"/>
      <c r="E42" s="73"/>
      <c r="F42" s="22">
        <f t="shared" si="6"/>
        <v>0</v>
      </c>
      <c r="G42" s="36">
        <f t="shared" si="6"/>
        <v>0</v>
      </c>
      <c r="H42" s="22">
        <v>1</v>
      </c>
      <c r="I42" s="73">
        <v>1</v>
      </c>
      <c r="J42" s="22">
        <f t="shared" si="5"/>
        <v>-1</v>
      </c>
      <c r="K42" s="34">
        <f t="shared" si="5"/>
        <v>-1</v>
      </c>
      <c r="L42" s="161">
        <f t="shared" si="2"/>
        <v>-1</v>
      </c>
      <c r="M42" s="35">
        <f t="shared" si="3"/>
        <v>0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6.8587105624142656E-4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23</v>
      </c>
      <c r="C46" s="72">
        <v>25</v>
      </c>
      <c r="D46" s="22">
        <v>24</v>
      </c>
      <c r="E46" s="72">
        <v>26</v>
      </c>
      <c r="F46" s="77">
        <f t="shared" si="6"/>
        <v>-1</v>
      </c>
      <c r="G46" s="33">
        <f t="shared" si="6"/>
        <v>-1</v>
      </c>
      <c r="H46" s="22">
        <v>23</v>
      </c>
      <c r="I46" s="72">
        <v>24</v>
      </c>
      <c r="J46" s="22">
        <f t="shared" si="5"/>
        <v>0</v>
      </c>
      <c r="K46" s="34">
        <f t="shared" si="5"/>
        <v>1</v>
      </c>
      <c r="L46" s="161">
        <f t="shared" si="2"/>
        <v>4.1666666666666664E-2</v>
      </c>
      <c r="M46" s="35">
        <f t="shared" si="3"/>
        <v>1.7146776406035666E-2</v>
      </c>
      <c r="N46" s="162">
        <v>1</v>
      </c>
    </row>
    <row r="47" spans="1:14" ht="14.25" x14ac:dyDescent="0.15">
      <c r="A47" s="184" t="s">
        <v>173</v>
      </c>
      <c r="B47" s="22">
        <v>1</v>
      </c>
      <c r="C47" s="72">
        <v>1</v>
      </c>
      <c r="D47" s="22">
        <v>1</v>
      </c>
      <c r="E47" s="72">
        <v>1</v>
      </c>
      <c r="F47" s="79">
        <f t="shared" si="6"/>
        <v>0</v>
      </c>
      <c r="G47" s="30">
        <f t="shared" si="6"/>
        <v>0</v>
      </c>
      <c r="H47" s="22"/>
      <c r="I47" s="72"/>
      <c r="J47" s="22">
        <f t="shared" si="5"/>
        <v>1</v>
      </c>
      <c r="K47" s="34">
        <f t="shared" si="5"/>
        <v>1</v>
      </c>
      <c r="L47" s="161">
        <f t="shared" si="2"/>
        <v>0</v>
      </c>
      <c r="M47" s="35">
        <f t="shared" si="3"/>
        <v>6.8587105624142656E-4</v>
      </c>
      <c r="N47" s="162">
        <v>3</v>
      </c>
    </row>
    <row r="48" spans="1:14" ht="14.25" x14ac:dyDescent="0.15">
      <c r="A48" s="179" t="s">
        <v>174</v>
      </c>
      <c r="B48" s="22">
        <v>7</v>
      </c>
      <c r="C48" s="73">
        <v>7</v>
      </c>
      <c r="D48" s="22">
        <v>7</v>
      </c>
      <c r="E48" s="73">
        <v>7</v>
      </c>
      <c r="F48" s="77">
        <f t="shared" si="6"/>
        <v>0</v>
      </c>
      <c r="G48" s="33">
        <f t="shared" si="6"/>
        <v>0</v>
      </c>
      <c r="H48" s="22">
        <v>6</v>
      </c>
      <c r="I48" s="73">
        <v>6</v>
      </c>
      <c r="J48" s="21">
        <f t="shared" si="5"/>
        <v>1</v>
      </c>
      <c r="K48" s="34">
        <f t="shared" si="5"/>
        <v>1</v>
      </c>
      <c r="L48" s="161">
        <f t="shared" si="2"/>
        <v>0.16666666666666666</v>
      </c>
      <c r="M48" s="35">
        <f t="shared" si="3"/>
        <v>4.8010973936899867E-3</v>
      </c>
      <c r="N48" s="162">
        <v>2</v>
      </c>
    </row>
    <row r="49" spans="1:14" ht="14.25" x14ac:dyDescent="0.15">
      <c r="A49" s="179" t="s">
        <v>175</v>
      </c>
      <c r="B49" s="22">
        <v>17</v>
      </c>
      <c r="C49" s="73">
        <v>24</v>
      </c>
      <c r="D49" s="22">
        <v>17</v>
      </c>
      <c r="E49" s="73">
        <v>24</v>
      </c>
      <c r="F49" s="77">
        <f t="shared" si="6"/>
        <v>0</v>
      </c>
      <c r="G49" s="33">
        <f t="shared" si="6"/>
        <v>0</v>
      </c>
      <c r="H49" s="185">
        <v>20</v>
      </c>
      <c r="I49" s="73">
        <v>26</v>
      </c>
      <c r="J49" s="21">
        <f t="shared" si="5"/>
        <v>-3</v>
      </c>
      <c r="K49" s="34">
        <f t="shared" si="5"/>
        <v>-2</v>
      </c>
      <c r="L49" s="161">
        <f t="shared" si="2"/>
        <v>-7.6923076923076927E-2</v>
      </c>
      <c r="M49" s="35">
        <f t="shared" si="3"/>
        <v>1.646090534979424E-2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/>
      <c r="C51" s="73"/>
      <c r="D51" s="22"/>
      <c r="E51" s="73"/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-1</v>
      </c>
      <c r="K51" s="34">
        <f t="shared" si="5"/>
        <v>-1</v>
      </c>
      <c r="L51" s="161">
        <f t="shared" si="2"/>
        <v>-1</v>
      </c>
      <c r="M51" s="35">
        <f t="shared" si="3"/>
        <v>0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6.8587105624142656E-4</v>
      </c>
      <c r="N52" s="162">
        <v>5</v>
      </c>
    </row>
    <row r="53" spans="1:14" ht="14.25" x14ac:dyDescent="0.15">
      <c r="A53" s="179" t="s">
        <v>178</v>
      </c>
      <c r="B53" s="22">
        <v>137</v>
      </c>
      <c r="C53" s="73">
        <v>151</v>
      </c>
      <c r="D53" s="22">
        <v>140</v>
      </c>
      <c r="E53" s="73">
        <v>154</v>
      </c>
      <c r="F53" s="77">
        <f t="shared" si="6"/>
        <v>-3</v>
      </c>
      <c r="G53" s="33">
        <f t="shared" si="6"/>
        <v>-3</v>
      </c>
      <c r="H53" s="186">
        <v>109</v>
      </c>
      <c r="I53" s="73">
        <v>115</v>
      </c>
      <c r="J53" s="21">
        <f t="shared" si="5"/>
        <v>28</v>
      </c>
      <c r="K53" s="34">
        <f t="shared" si="5"/>
        <v>36</v>
      </c>
      <c r="L53" s="161">
        <f t="shared" si="2"/>
        <v>0.31304347826086959</v>
      </c>
      <c r="M53" s="35">
        <f t="shared" si="3"/>
        <v>0.10356652949245541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2</v>
      </c>
      <c r="D54" s="42">
        <v>1</v>
      </c>
      <c r="E54" s="189">
        <v>1</v>
      </c>
      <c r="F54" s="77">
        <f t="shared" si="6"/>
        <v>0</v>
      </c>
      <c r="G54" s="33">
        <f t="shared" si="6"/>
        <v>1</v>
      </c>
      <c r="H54" s="190">
        <v>1</v>
      </c>
      <c r="I54" s="189">
        <v>1</v>
      </c>
      <c r="J54" s="42">
        <f t="shared" si="5"/>
        <v>0</v>
      </c>
      <c r="K54" s="38">
        <f t="shared" si="5"/>
        <v>1</v>
      </c>
      <c r="L54" s="191">
        <f t="shared" si="2"/>
        <v>1</v>
      </c>
      <c r="M54" s="39">
        <f t="shared" si="3"/>
        <v>1.3717421124828531E-3</v>
      </c>
      <c r="N54" s="192">
        <v>0</v>
      </c>
    </row>
    <row r="55" spans="1:14" ht="15" thickBot="1" x14ac:dyDescent="0.2">
      <c r="A55" s="193" t="s">
        <v>53</v>
      </c>
      <c r="B55" s="43">
        <f>SUM(B4:B54)</f>
        <v>1178</v>
      </c>
      <c r="C55" s="75">
        <f>SUM(C4:C54)</f>
        <v>1458</v>
      </c>
      <c r="D55" s="43">
        <f>SUM(D4:D54)</f>
        <v>1172</v>
      </c>
      <c r="E55" s="75">
        <f>SUM(E4:E54)</f>
        <v>1450</v>
      </c>
      <c r="F55" s="44">
        <f t="shared" si="6"/>
        <v>6</v>
      </c>
      <c r="G55" s="146">
        <f t="shared" si="6"/>
        <v>8</v>
      </c>
      <c r="H55" s="43">
        <f>SUM(H4:H54)</f>
        <v>1105</v>
      </c>
      <c r="I55" s="43">
        <f>SUM(I4:I54)</f>
        <v>1347</v>
      </c>
      <c r="J55" s="44">
        <f t="shared" si="5"/>
        <v>73</v>
      </c>
      <c r="K55" s="45">
        <f t="shared" si="5"/>
        <v>111</v>
      </c>
      <c r="L55" s="194">
        <f t="shared" si="2"/>
        <v>8.2405345211581285E-2</v>
      </c>
      <c r="M55" s="195">
        <f t="shared" si="3"/>
        <v>1</v>
      </c>
      <c r="N55" s="7"/>
    </row>
    <row r="56" spans="1:14" x14ac:dyDescent="0.15">
      <c r="M56" s="196"/>
    </row>
    <row r="57" spans="1:14" x14ac:dyDescent="0.15">
      <c r="C57">
        <f>SUBTOTAL(9,C4:C53)</f>
        <v>1456</v>
      </c>
    </row>
  </sheetData>
  <mergeCells count="33">
    <mergeCell ref="AV3:AW3"/>
    <mergeCell ref="AJ3:AK3"/>
    <mergeCell ref="AL3:AM3"/>
    <mergeCell ref="AN3:AO3"/>
    <mergeCell ref="AP3:AQ3"/>
    <mergeCell ref="AR3:AS3"/>
    <mergeCell ref="AT3:AU3"/>
    <mergeCell ref="Y2:Z2"/>
    <mergeCell ref="AA2:AB2"/>
    <mergeCell ref="AC2:AD2"/>
    <mergeCell ref="AE2:AF2"/>
    <mergeCell ref="AG3:AG4"/>
    <mergeCell ref="AH3:AI3"/>
    <mergeCell ref="AP1:AQ1"/>
    <mergeCell ref="AR1:AS1"/>
    <mergeCell ref="AT1:AU1"/>
    <mergeCell ref="AV1:AW1"/>
    <mergeCell ref="B2:C2"/>
    <mergeCell ref="D2:E2"/>
    <mergeCell ref="F2:G2"/>
    <mergeCell ref="H2:I2"/>
    <mergeCell ref="J2:K2"/>
    <mergeCell ref="P2:P3"/>
    <mergeCell ref="I1:M1"/>
    <mergeCell ref="AG1:AG2"/>
    <mergeCell ref="AH1:AI1"/>
    <mergeCell ref="AJ1:AK1"/>
    <mergeCell ref="AL1:AM1"/>
    <mergeCell ref="AN1:AO1"/>
    <mergeCell ref="Q2:R2"/>
    <mergeCell ref="S2:T2"/>
    <mergeCell ref="U2:V2"/>
    <mergeCell ref="W2:X2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56"/>
  <sheetViews>
    <sheetView workbookViewId="0">
      <selection activeCell="AH56" sqref="AH56"/>
    </sheetView>
  </sheetViews>
  <sheetFormatPr defaultRowHeight="13.5" x14ac:dyDescent="0.15"/>
  <cols>
    <col min="1" max="1" width="12.25" bestFit="1" customWidth="1"/>
    <col min="2" max="2" width="6.25" customWidth="1"/>
    <col min="3" max="3" width="6.125" customWidth="1"/>
    <col min="4" max="4" width="6.375" customWidth="1"/>
    <col min="5" max="5" width="6.5" customWidth="1"/>
    <col min="6" max="6" width="6.375" customWidth="1"/>
    <col min="7" max="7" width="5.75" customWidth="1"/>
    <col min="8" max="8" width="6.375" customWidth="1"/>
    <col min="9" max="9" width="6.625" customWidth="1"/>
    <col min="10" max="11" width="5.625" customWidth="1"/>
    <col min="12" max="12" width="8.25" customWidth="1"/>
    <col min="13" max="13" width="7.5" customWidth="1"/>
    <col min="14" max="14" width="5.625" customWidth="1"/>
    <col min="15" max="15" width="6" customWidth="1"/>
    <col min="16" max="16" width="8" hidden="1" customWidth="1"/>
    <col min="17" max="32" width="0" hidden="1" customWidth="1"/>
    <col min="33" max="33" width="7.375" customWidth="1"/>
    <col min="34" max="49" width="6.5" customWidth="1"/>
  </cols>
  <sheetData>
    <row r="1" spans="1:49" ht="15" thickBot="1" x14ac:dyDescent="0.2">
      <c r="A1" s="127"/>
      <c r="B1" s="1"/>
      <c r="C1" s="1"/>
      <c r="D1" s="1"/>
      <c r="G1" s="1"/>
      <c r="I1" s="253" t="s">
        <v>194</v>
      </c>
      <c r="J1" s="253"/>
      <c r="K1" s="253"/>
      <c r="L1" s="253"/>
      <c r="M1" s="253"/>
      <c r="AG1" s="254"/>
      <c r="AH1" s="255"/>
      <c r="AI1" s="255"/>
      <c r="AJ1" s="245"/>
      <c r="AK1" s="245"/>
      <c r="AL1" s="255"/>
      <c r="AM1" s="255"/>
      <c r="AN1" s="245"/>
      <c r="AO1" s="245"/>
      <c r="AP1" s="244"/>
      <c r="AQ1" s="244"/>
      <c r="AR1" s="245"/>
      <c r="AS1" s="245"/>
      <c r="AT1" s="246"/>
      <c r="AU1" s="246"/>
      <c r="AV1" s="247"/>
      <c r="AW1" s="247"/>
    </row>
    <row r="2" spans="1:49" ht="13.5" customHeight="1" thickBot="1" x14ac:dyDescent="0.2">
      <c r="A2" s="149"/>
      <c r="B2" s="248">
        <v>45170</v>
      </c>
      <c r="C2" s="249"/>
      <c r="D2" s="248">
        <v>45139</v>
      </c>
      <c r="E2" s="249"/>
      <c r="F2" s="250" t="s">
        <v>3</v>
      </c>
      <c r="G2" s="251"/>
      <c r="H2" s="248">
        <v>44805</v>
      </c>
      <c r="I2" s="249"/>
      <c r="J2" s="250" t="s">
        <v>4</v>
      </c>
      <c r="K2" s="252"/>
      <c r="L2" s="65" t="s">
        <v>5</v>
      </c>
      <c r="M2" s="23" t="s">
        <v>6</v>
      </c>
      <c r="N2" s="8"/>
      <c r="P2" s="241" t="s">
        <v>114</v>
      </c>
      <c r="Q2" s="243" t="s">
        <v>8</v>
      </c>
      <c r="R2" s="243"/>
      <c r="S2" s="232" t="s">
        <v>9</v>
      </c>
      <c r="T2" s="233"/>
      <c r="U2" s="234" t="s">
        <v>10</v>
      </c>
      <c r="V2" s="235"/>
      <c r="W2" s="232" t="s">
        <v>11</v>
      </c>
      <c r="X2" s="233"/>
      <c r="Y2" s="236" t="s">
        <v>12</v>
      </c>
      <c r="Z2" s="233"/>
      <c r="AA2" s="232" t="s">
        <v>13</v>
      </c>
      <c r="AB2" s="237"/>
      <c r="AC2" s="238" t="s">
        <v>14</v>
      </c>
      <c r="AD2" s="239"/>
      <c r="AE2" s="230" t="s">
        <v>15</v>
      </c>
      <c r="AF2" s="240"/>
      <c r="AG2" s="254"/>
      <c r="AH2" s="200"/>
      <c r="AI2" s="201"/>
      <c r="AJ2" s="202"/>
      <c r="AK2" s="203"/>
      <c r="AL2" s="200"/>
      <c r="AM2" s="201"/>
      <c r="AN2" s="202"/>
      <c r="AO2" s="203"/>
      <c r="AP2" s="200"/>
      <c r="AQ2" s="201"/>
      <c r="AR2" s="202"/>
      <c r="AS2" s="203"/>
      <c r="AT2" s="200"/>
      <c r="AU2" s="201"/>
      <c r="AV2" s="204"/>
      <c r="AW2" s="204"/>
    </row>
    <row r="3" spans="1:49" ht="15" thickBot="1" x14ac:dyDescent="0.2">
      <c r="A3" s="150" t="s">
        <v>6</v>
      </c>
      <c r="B3" s="19" t="s">
        <v>16</v>
      </c>
      <c r="C3" s="91" t="s">
        <v>17</v>
      </c>
      <c r="D3" s="19" t="s">
        <v>16</v>
      </c>
      <c r="E3" s="91" t="s">
        <v>17</v>
      </c>
      <c r="F3" s="24" t="s">
        <v>16</v>
      </c>
      <c r="G3" s="89" t="s">
        <v>17</v>
      </c>
      <c r="H3" s="24" t="s">
        <v>16</v>
      </c>
      <c r="I3" s="151" t="s">
        <v>17</v>
      </c>
      <c r="J3" s="24" t="s">
        <v>16</v>
      </c>
      <c r="K3" s="90" t="s">
        <v>17</v>
      </c>
      <c r="L3" s="66" t="s">
        <v>18</v>
      </c>
      <c r="M3" s="25" t="s">
        <v>19</v>
      </c>
      <c r="N3" s="152" t="s">
        <v>2</v>
      </c>
      <c r="P3" s="242"/>
      <c r="Q3" s="52" t="s">
        <v>21</v>
      </c>
      <c r="R3" s="153" t="s">
        <v>17</v>
      </c>
      <c r="S3" s="53" t="s">
        <v>21</v>
      </c>
      <c r="T3" s="154" t="s">
        <v>17</v>
      </c>
      <c r="U3" s="52" t="s">
        <v>21</v>
      </c>
      <c r="V3" s="153" t="s">
        <v>17</v>
      </c>
      <c r="W3" s="53" t="s">
        <v>21</v>
      </c>
      <c r="X3" s="154" t="s">
        <v>17</v>
      </c>
      <c r="Y3" s="52" t="s">
        <v>21</v>
      </c>
      <c r="Z3" s="153" t="s">
        <v>17</v>
      </c>
      <c r="AA3" s="53" t="s">
        <v>21</v>
      </c>
      <c r="AB3" s="155" t="s">
        <v>17</v>
      </c>
      <c r="AC3" s="156" t="s">
        <v>21</v>
      </c>
      <c r="AD3" s="157" t="s">
        <v>17</v>
      </c>
      <c r="AE3" s="158" t="s">
        <v>22</v>
      </c>
      <c r="AF3" s="197" t="s">
        <v>23</v>
      </c>
      <c r="AG3" s="241" t="s">
        <v>114</v>
      </c>
      <c r="AH3" s="243" t="s">
        <v>8</v>
      </c>
      <c r="AI3" s="243"/>
      <c r="AJ3" s="232" t="s">
        <v>9</v>
      </c>
      <c r="AK3" s="233"/>
      <c r="AL3" s="234" t="s">
        <v>10</v>
      </c>
      <c r="AM3" s="235"/>
      <c r="AN3" s="232" t="s">
        <v>11</v>
      </c>
      <c r="AO3" s="233"/>
      <c r="AP3" s="236" t="s">
        <v>12</v>
      </c>
      <c r="AQ3" s="233"/>
      <c r="AR3" s="232" t="s">
        <v>13</v>
      </c>
      <c r="AS3" s="237"/>
      <c r="AT3" s="238" t="s">
        <v>14</v>
      </c>
      <c r="AU3" s="239"/>
      <c r="AV3" s="230" t="s">
        <v>15</v>
      </c>
      <c r="AW3" s="231"/>
    </row>
    <row r="4" spans="1:49" ht="15" thickBot="1" x14ac:dyDescent="0.2">
      <c r="A4" s="160" t="s">
        <v>134</v>
      </c>
      <c r="B4" s="125">
        <v>1</v>
      </c>
      <c r="C4" s="76">
        <v>1</v>
      </c>
      <c r="D4" s="125">
        <v>1</v>
      </c>
      <c r="E4" s="76">
        <v>1</v>
      </c>
      <c r="F4" s="20">
        <f t="shared" ref="F4:G33" si="0">B4-D4</f>
        <v>0</v>
      </c>
      <c r="G4" s="26">
        <f t="shared" si="0"/>
        <v>0</v>
      </c>
      <c r="H4" s="125">
        <v>1</v>
      </c>
      <c r="I4" s="76">
        <v>1</v>
      </c>
      <c r="J4" s="27">
        <f t="shared" ref="J4:K18" si="1">B4-H4</f>
        <v>0</v>
      </c>
      <c r="K4" s="28">
        <f t="shared" si="1"/>
        <v>0</v>
      </c>
      <c r="L4" s="161">
        <f t="shared" ref="L4:L55" si="2">IF(ISERROR(K4/I4),0,K4/I4)</f>
        <v>0</v>
      </c>
      <c r="M4" s="29">
        <f t="shared" ref="M4:M55" si="3">C4/$C$55</f>
        <v>6.8965517241379305E-4</v>
      </c>
      <c r="N4" s="162">
        <v>1</v>
      </c>
      <c r="P4" s="148" t="s">
        <v>25</v>
      </c>
      <c r="Q4" s="163">
        <v>18</v>
      </c>
      <c r="R4" s="163">
        <v>1125</v>
      </c>
      <c r="S4" s="164">
        <v>6</v>
      </c>
      <c r="T4" s="164">
        <v>14</v>
      </c>
      <c r="U4" s="163">
        <v>2</v>
      </c>
      <c r="V4" s="163">
        <v>2</v>
      </c>
      <c r="W4" s="164">
        <v>2</v>
      </c>
      <c r="X4" s="164">
        <v>26</v>
      </c>
      <c r="Y4" s="163">
        <v>6</v>
      </c>
      <c r="Z4" s="165">
        <v>228</v>
      </c>
      <c r="AA4" s="164">
        <v>2</v>
      </c>
      <c r="AB4" s="166">
        <v>4</v>
      </c>
      <c r="AC4" s="167">
        <f>Q4+S4+U4+W4+Y4+AA4</f>
        <v>36</v>
      </c>
      <c r="AD4" s="168">
        <f>R4+T4+V4+X4+Z4+AB4+1</f>
        <v>1400</v>
      </c>
      <c r="AE4" s="169">
        <v>682</v>
      </c>
      <c r="AF4" s="198">
        <v>718</v>
      </c>
      <c r="AG4" s="242"/>
      <c r="AH4" s="52" t="s">
        <v>21</v>
      </c>
      <c r="AI4" s="153" t="s">
        <v>17</v>
      </c>
      <c r="AJ4" s="53" t="s">
        <v>21</v>
      </c>
      <c r="AK4" s="154" t="s">
        <v>17</v>
      </c>
      <c r="AL4" s="52" t="s">
        <v>21</v>
      </c>
      <c r="AM4" s="153" t="s">
        <v>17</v>
      </c>
      <c r="AN4" s="53" t="s">
        <v>21</v>
      </c>
      <c r="AO4" s="154" t="s">
        <v>17</v>
      </c>
      <c r="AP4" s="52" t="s">
        <v>21</v>
      </c>
      <c r="AQ4" s="153" t="s">
        <v>17</v>
      </c>
      <c r="AR4" s="53" t="s">
        <v>21</v>
      </c>
      <c r="AS4" s="155" t="s">
        <v>17</v>
      </c>
      <c r="AT4" s="156" t="s">
        <v>21</v>
      </c>
      <c r="AU4" s="157" t="s">
        <v>17</v>
      </c>
      <c r="AV4" s="158" t="s">
        <v>22</v>
      </c>
      <c r="AW4" s="159" t="s">
        <v>23</v>
      </c>
    </row>
    <row r="5" spans="1:49" ht="15" thickBot="1" x14ac:dyDescent="0.2">
      <c r="A5" s="171" t="s">
        <v>135</v>
      </c>
      <c r="B5" s="126">
        <v>1</v>
      </c>
      <c r="C5" s="74">
        <v>2</v>
      </c>
      <c r="D5" s="126">
        <v>1</v>
      </c>
      <c r="E5" s="74">
        <v>2</v>
      </c>
      <c r="F5" s="21">
        <f t="shared" si="0"/>
        <v>0</v>
      </c>
      <c r="G5" s="30">
        <f t="shared" si="0"/>
        <v>0</v>
      </c>
      <c r="H5" s="126">
        <v>1</v>
      </c>
      <c r="I5" s="74">
        <v>2</v>
      </c>
      <c r="J5" s="21">
        <f t="shared" si="1"/>
        <v>0</v>
      </c>
      <c r="K5" s="31">
        <f t="shared" si="1"/>
        <v>0</v>
      </c>
      <c r="L5" s="161">
        <f t="shared" si="2"/>
        <v>0</v>
      </c>
      <c r="M5" s="32">
        <f t="shared" si="3"/>
        <v>1.3793103448275861E-3</v>
      </c>
      <c r="N5" s="162">
        <v>5</v>
      </c>
      <c r="P5" s="172" t="s">
        <v>19</v>
      </c>
      <c r="Q5" s="59">
        <f>Q4/AC4</f>
        <v>0.5</v>
      </c>
      <c r="R5" s="59">
        <f>R4/AD4</f>
        <v>0.8035714285714286</v>
      </c>
      <c r="S5" s="60">
        <f>S4/AC4</f>
        <v>0.16666666666666666</v>
      </c>
      <c r="T5" s="60">
        <f>T4/AD4</f>
        <v>0.01</v>
      </c>
      <c r="U5" s="59">
        <f>U4/AC4</f>
        <v>5.5555555555555552E-2</v>
      </c>
      <c r="V5" s="59">
        <f>V4/AD4</f>
        <v>1.4285714285714286E-3</v>
      </c>
      <c r="W5" s="60">
        <f>W4/AC4</f>
        <v>5.5555555555555552E-2</v>
      </c>
      <c r="X5" s="60">
        <f>X4/AD4</f>
        <v>1.8571428571428572E-2</v>
      </c>
      <c r="Y5" s="59">
        <f>Y4/AC4</f>
        <v>0.16666666666666666</v>
      </c>
      <c r="Z5" s="59">
        <f>Z4/AD4</f>
        <v>0.16285714285714287</v>
      </c>
      <c r="AA5" s="60">
        <f>AA4/AC4</f>
        <v>5.5555555555555552E-2</v>
      </c>
      <c r="AB5" s="173">
        <f>AB4/AD4</f>
        <v>2.8571428571428571E-3</v>
      </c>
      <c r="AC5" s="174">
        <f>Q5+S5+U5+W5+Y5+AA5</f>
        <v>1</v>
      </c>
      <c r="AD5" s="175">
        <f>R5+T5+V5+X5+Z5+AB5</f>
        <v>0.99928571428571433</v>
      </c>
      <c r="AE5" s="63">
        <f>AE4/AD4</f>
        <v>0.48714285714285716</v>
      </c>
      <c r="AF5" s="199">
        <f>AF4/AD4</f>
        <v>0.5128571428571429</v>
      </c>
      <c r="AG5" s="148" t="s">
        <v>25</v>
      </c>
      <c r="AH5" s="163">
        <v>18</v>
      </c>
      <c r="AI5" s="163">
        <v>1171</v>
      </c>
      <c r="AJ5" s="164">
        <v>6</v>
      </c>
      <c r="AK5" s="164">
        <v>14</v>
      </c>
      <c r="AL5" s="163">
        <v>2</v>
      </c>
      <c r="AM5" s="163">
        <v>2</v>
      </c>
      <c r="AN5" s="164">
        <v>2</v>
      </c>
      <c r="AO5" s="164">
        <v>25</v>
      </c>
      <c r="AP5" s="163">
        <v>7</v>
      </c>
      <c r="AQ5" s="165">
        <v>233</v>
      </c>
      <c r="AR5" s="164">
        <v>2</v>
      </c>
      <c r="AS5" s="166">
        <v>4</v>
      </c>
      <c r="AT5" s="167">
        <f>AH5+AJ5+AL5+AN5+AP5+AR5</f>
        <v>37</v>
      </c>
      <c r="AU5" s="168">
        <f>AI5+AK5+AM5+AO5+AQ5+AS5+1</f>
        <v>1450</v>
      </c>
      <c r="AV5" s="169">
        <v>721</v>
      </c>
      <c r="AW5" s="170">
        <v>729</v>
      </c>
    </row>
    <row r="6" spans="1:49" ht="15" thickBot="1" x14ac:dyDescent="0.2">
      <c r="A6" s="176" t="s">
        <v>84</v>
      </c>
      <c r="B6" s="93">
        <v>3</v>
      </c>
      <c r="C6" s="73">
        <v>3</v>
      </c>
      <c r="D6" s="93">
        <v>3</v>
      </c>
      <c r="E6" s="73">
        <v>3</v>
      </c>
      <c r="F6" s="22">
        <f t="shared" si="0"/>
        <v>0</v>
      </c>
      <c r="G6" s="33">
        <f t="shared" si="0"/>
        <v>0</v>
      </c>
      <c r="H6" s="93">
        <v>3</v>
      </c>
      <c r="I6" s="73">
        <v>3</v>
      </c>
      <c r="J6" s="22">
        <f t="shared" si="1"/>
        <v>0</v>
      </c>
      <c r="K6" s="34">
        <f t="shared" si="1"/>
        <v>0</v>
      </c>
      <c r="L6" s="161">
        <f t="shared" si="2"/>
        <v>0</v>
      </c>
      <c r="M6" s="35">
        <f t="shared" si="3"/>
        <v>2.0689655172413794E-3</v>
      </c>
      <c r="N6" s="162">
        <v>6</v>
      </c>
      <c r="P6" s="127"/>
      <c r="Q6" s="177"/>
      <c r="R6" s="178" t="s">
        <v>136</v>
      </c>
      <c r="AG6" s="172" t="s">
        <v>19</v>
      </c>
      <c r="AH6" s="59">
        <f>AH5/AT5</f>
        <v>0.48648648648648651</v>
      </c>
      <c r="AI6" s="59">
        <f>AI5/AU5</f>
        <v>0.80758620689655169</v>
      </c>
      <c r="AJ6" s="60">
        <f>AJ5/AT5</f>
        <v>0.16216216216216217</v>
      </c>
      <c r="AK6" s="60">
        <f>AK5/AU5</f>
        <v>9.655172413793104E-3</v>
      </c>
      <c r="AL6" s="59">
        <f>AL5/AT5</f>
        <v>5.4054054054054057E-2</v>
      </c>
      <c r="AM6" s="59">
        <f>AM5/AU5</f>
        <v>1.3793103448275861E-3</v>
      </c>
      <c r="AN6" s="60">
        <f>AN5/AT5</f>
        <v>5.4054054054054057E-2</v>
      </c>
      <c r="AO6" s="60">
        <f>AO5/AU5</f>
        <v>1.7241379310344827E-2</v>
      </c>
      <c r="AP6" s="59">
        <f>AP5/AT5</f>
        <v>0.1891891891891892</v>
      </c>
      <c r="AQ6" s="59">
        <f>AQ5/AU5</f>
        <v>0.16068965517241379</v>
      </c>
      <c r="AR6" s="60">
        <f>AR5/AT5</f>
        <v>5.4054054054054057E-2</v>
      </c>
      <c r="AS6" s="173">
        <f>AS5/AU5</f>
        <v>2.7586206896551722E-3</v>
      </c>
      <c r="AT6" s="174">
        <f>AH6+AJ6+AL6+AN6+AP6+AR6</f>
        <v>1</v>
      </c>
      <c r="AU6" s="175">
        <f>AI6+AK6+AM6+AO6+AQ6+AS6</f>
        <v>0.99931034482758629</v>
      </c>
      <c r="AV6" s="63">
        <f>AV5/AU5</f>
        <v>0.49724137931034484</v>
      </c>
      <c r="AW6" s="64">
        <f>AW5/AU5</f>
        <v>0.50275862068965516</v>
      </c>
    </row>
    <row r="7" spans="1:49" ht="14.25" x14ac:dyDescent="0.15">
      <c r="A7" s="179" t="s">
        <v>137</v>
      </c>
      <c r="B7" s="93">
        <v>2</v>
      </c>
      <c r="C7" s="73">
        <v>2</v>
      </c>
      <c r="D7" s="93">
        <v>2</v>
      </c>
      <c r="E7" s="73">
        <v>2</v>
      </c>
      <c r="F7" s="22">
        <f t="shared" si="0"/>
        <v>0</v>
      </c>
      <c r="G7" s="33">
        <f t="shared" si="0"/>
        <v>0</v>
      </c>
      <c r="H7" s="93">
        <v>2</v>
      </c>
      <c r="I7" s="73">
        <v>2</v>
      </c>
      <c r="J7" s="22">
        <f t="shared" si="1"/>
        <v>0</v>
      </c>
      <c r="K7" s="34">
        <f t="shared" si="1"/>
        <v>0</v>
      </c>
      <c r="L7" s="161">
        <f t="shared" si="2"/>
        <v>0</v>
      </c>
      <c r="M7" s="35">
        <f t="shared" si="3"/>
        <v>1.3793103448275861E-3</v>
      </c>
      <c r="N7" s="162">
        <v>2</v>
      </c>
      <c r="Q7" s="177"/>
      <c r="R7" s="178" t="s">
        <v>116</v>
      </c>
      <c r="AG7" s="127"/>
      <c r="AH7" s="177"/>
      <c r="AI7" s="178" t="s">
        <v>136</v>
      </c>
    </row>
    <row r="8" spans="1:49" ht="14.25" x14ac:dyDescent="0.15">
      <c r="A8" s="179" t="s">
        <v>193</v>
      </c>
      <c r="B8" s="93">
        <v>1</v>
      </c>
      <c r="C8" s="73">
        <v>1</v>
      </c>
      <c r="D8" s="93">
        <v>1</v>
      </c>
      <c r="E8" s="73">
        <v>1</v>
      </c>
      <c r="F8" s="22">
        <f t="shared" si="0"/>
        <v>0</v>
      </c>
      <c r="G8" s="33">
        <f t="shared" si="0"/>
        <v>0</v>
      </c>
      <c r="H8" s="93"/>
      <c r="I8" s="73"/>
      <c r="J8" s="22">
        <f t="shared" si="1"/>
        <v>1</v>
      </c>
      <c r="K8" s="34">
        <f t="shared" si="1"/>
        <v>1</v>
      </c>
      <c r="L8" s="161">
        <f t="shared" si="2"/>
        <v>0</v>
      </c>
      <c r="M8" s="35">
        <f t="shared" si="3"/>
        <v>6.8965517241379305E-4</v>
      </c>
      <c r="N8" s="162">
        <v>5</v>
      </c>
      <c r="Q8" s="177"/>
      <c r="R8" s="178"/>
      <c r="AH8" s="177"/>
      <c r="AI8" s="178" t="s">
        <v>116</v>
      </c>
    </row>
    <row r="9" spans="1:49" ht="14.25" x14ac:dyDescent="0.15">
      <c r="A9" s="179" t="s">
        <v>138</v>
      </c>
      <c r="B9" s="93">
        <v>131</v>
      </c>
      <c r="C9" s="73">
        <v>220</v>
      </c>
      <c r="D9" s="93">
        <v>130</v>
      </c>
      <c r="E9" s="73">
        <v>218</v>
      </c>
      <c r="F9" s="22">
        <f t="shared" si="0"/>
        <v>1</v>
      </c>
      <c r="G9" s="33">
        <f t="shared" si="0"/>
        <v>2</v>
      </c>
      <c r="H9" s="93">
        <v>117</v>
      </c>
      <c r="I9" s="73">
        <v>205</v>
      </c>
      <c r="J9" s="22">
        <f t="shared" si="1"/>
        <v>14</v>
      </c>
      <c r="K9" s="34">
        <f t="shared" si="1"/>
        <v>15</v>
      </c>
      <c r="L9" s="161">
        <f t="shared" si="2"/>
        <v>7.3170731707317069E-2</v>
      </c>
      <c r="M9" s="35">
        <f t="shared" si="3"/>
        <v>0.15172413793103448</v>
      </c>
      <c r="N9" s="162">
        <v>5</v>
      </c>
      <c r="P9" s="127"/>
      <c r="Q9" s="177"/>
    </row>
    <row r="10" spans="1:49" ht="14.25" x14ac:dyDescent="0.15">
      <c r="A10" s="179" t="s">
        <v>139</v>
      </c>
      <c r="B10" s="22">
        <v>12</v>
      </c>
      <c r="C10" s="73">
        <v>12</v>
      </c>
      <c r="D10" s="22">
        <v>12</v>
      </c>
      <c r="E10" s="73">
        <v>12</v>
      </c>
      <c r="F10" s="22">
        <f t="shared" si="0"/>
        <v>0</v>
      </c>
      <c r="G10" s="33">
        <f t="shared" si="0"/>
        <v>0</v>
      </c>
      <c r="H10" s="22">
        <v>5</v>
      </c>
      <c r="I10" s="73">
        <v>5</v>
      </c>
      <c r="J10" s="22">
        <f t="shared" si="1"/>
        <v>7</v>
      </c>
      <c r="K10" s="34">
        <f t="shared" si="1"/>
        <v>7</v>
      </c>
      <c r="L10" s="161">
        <f t="shared" si="2"/>
        <v>1.4</v>
      </c>
      <c r="M10" s="35">
        <f t="shared" si="3"/>
        <v>8.2758620689655175E-3</v>
      </c>
      <c r="N10" s="162">
        <v>1</v>
      </c>
    </row>
    <row r="11" spans="1:49" ht="14.25" x14ac:dyDescent="0.15">
      <c r="A11" s="180" t="s">
        <v>140</v>
      </c>
      <c r="B11" s="93">
        <v>9</v>
      </c>
      <c r="C11" s="73">
        <v>23</v>
      </c>
      <c r="D11" s="93">
        <v>9</v>
      </c>
      <c r="E11" s="73">
        <v>23</v>
      </c>
      <c r="F11" s="22">
        <f t="shared" si="0"/>
        <v>0</v>
      </c>
      <c r="G11" s="33">
        <f t="shared" si="0"/>
        <v>0</v>
      </c>
      <c r="H11" s="93">
        <v>10</v>
      </c>
      <c r="I11" s="73">
        <v>22</v>
      </c>
      <c r="J11" s="22">
        <f t="shared" si="1"/>
        <v>-1</v>
      </c>
      <c r="K11" s="34">
        <f t="shared" si="1"/>
        <v>1</v>
      </c>
      <c r="L11" s="161">
        <f t="shared" si="2"/>
        <v>4.5454545454545456E-2</v>
      </c>
      <c r="M11" s="35">
        <f t="shared" si="3"/>
        <v>1.5862068965517243E-2</v>
      </c>
      <c r="N11" s="162">
        <v>1</v>
      </c>
    </row>
    <row r="12" spans="1:49" ht="14.25" x14ac:dyDescent="0.15">
      <c r="A12" s="179" t="s">
        <v>141</v>
      </c>
      <c r="B12" s="93">
        <v>8</v>
      </c>
      <c r="C12" s="73">
        <v>8</v>
      </c>
      <c r="D12" s="93">
        <v>7</v>
      </c>
      <c r="E12" s="73">
        <v>7</v>
      </c>
      <c r="F12" s="22">
        <f t="shared" si="0"/>
        <v>1</v>
      </c>
      <c r="G12" s="33">
        <f t="shared" si="0"/>
        <v>1</v>
      </c>
      <c r="H12" s="93">
        <v>1</v>
      </c>
      <c r="I12" s="73">
        <v>1</v>
      </c>
      <c r="J12" s="22">
        <f t="shared" si="1"/>
        <v>7</v>
      </c>
      <c r="K12" s="34">
        <f t="shared" si="1"/>
        <v>7</v>
      </c>
      <c r="L12" s="161">
        <f t="shared" si="2"/>
        <v>7</v>
      </c>
      <c r="M12" s="35">
        <f t="shared" si="3"/>
        <v>5.5172413793103444E-3</v>
      </c>
      <c r="N12" s="162">
        <v>1</v>
      </c>
    </row>
    <row r="13" spans="1:49" ht="14.25" x14ac:dyDescent="0.15">
      <c r="A13" s="179" t="s">
        <v>142</v>
      </c>
      <c r="B13" s="22"/>
      <c r="C13" s="73"/>
      <c r="D13" s="22"/>
      <c r="E13" s="73"/>
      <c r="F13" s="22">
        <f t="shared" si="0"/>
        <v>0</v>
      </c>
      <c r="G13" s="36">
        <f t="shared" si="0"/>
        <v>0</v>
      </c>
      <c r="H13" s="22">
        <v>2</v>
      </c>
      <c r="I13" s="73">
        <v>2</v>
      </c>
      <c r="J13" s="22">
        <f t="shared" si="1"/>
        <v>-2</v>
      </c>
      <c r="K13" s="34">
        <f t="shared" si="1"/>
        <v>-2</v>
      </c>
      <c r="L13" s="161">
        <f t="shared" si="2"/>
        <v>-1</v>
      </c>
      <c r="M13" s="35">
        <f t="shared" si="3"/>
        <v>0</v>
      </c>
      <c r="N13" s="162">
        <v>4</v>
      </c>
    </row>
    <row r="14" spans="1:49" ht="14.25" x14ac:dyDescent="0.15">
      <c r="A14" s="179" t="s">
        <v>143</v>
      </c>
      <c r="B14" s="22">
        <v>4</v>
      </c>
      <c r="C14" s="73">
        <v>6</v>
      </c>
      <c r="D14" s="22">
        <v>5</v>
      </c>
      <c r="E14" s="73">
        <v>7</v>
      </c>
      <c r="F14" s="22">
        <f t="shared" si="0"/>
        <v>-1</v>
      </c>
      <c r="G14" s="33">
        <f t="shared" si="0"/>
        <v>-1</v>
      </c>
      <c r="H14" s="22">
        <v>2</v>
      </c>
      <c r="I14" s="73">
        <v>4</v>
      </c>
      <c r="J14" s="22">
        <f t="shared" si="1"/>
        <v>2</v>
      </c>
      <c r="K14" s="34">
        <f t="shared" si="1"/>
        <v>2</v>
      </c>
      <c r="L14" s="161">
        <f t="shared" si="2"/>
        <v>0.5</v>
      </c>
      <c r="M14" s="35">
        <f t="shared" si="3"/>
        <v>4.1379310344827587E-3</v>
      </c>
      <c r="N14" s="162">
        <v>1</v>
      </c>
    </row>
    <row r="15" spans="1:49" ht="14.25" x14ac:dyDescent="0.15">
      <c r="A15" s="179" t="s">
        <v>144</v>
      </c>
      <c r="B15" s="93">
        <v>200</v>
      </c>
      <c r="C15" s="73">
        <v>244</v>
      </c>
      <c r="D15" s="93">
        <v>196</v>
      </c>
      <c r="E15" s="73">
        <v>239</v>
      </c>
      <c r="F15" s="22">
        <f t="shared" si="0"/>
        <v>4</v>
      </c>
      <c r="G15" s="33">
        <f t="shared" si="0"/>
        <v>5</v>
      </c>
      <c r="H15" s="93">
        <v>193</v>
      </c>
      <c r="I15" s="73">
        <v>233</v>
      </c>
      <c r="J15" s="22">
        <f t="shared" si="1"/>
        <v>7</v>
      </c>
      <c r="K15" s="34">
        <f t="shared" si="1"/>
        <v>11</v>
      </c>
      <c r="L15" s="161">
        <f t="shared" si="2"/>
        <v>4.7210300429184553E-2</v>
      </c>
      <c r="M15" s="35">
        <f t="shared" si="3"/>
        <v>0.16827586206896553</v>
      </c>
      <c r="N15" s="162">
        <v>1</v>
      </c>
    </row>
    <row r="16" spans="1:49" ht="14.25" x14ac:dyDescent="0.15">
      <c r="A16" s="179" t="s">
        <v>73</v>
      </c>
      <c r="B16" s="93">
        <v>101</v>
      </c>
      <c r="C16" s="73">
        <v>104</v>
      </c>
      <c r="D16" s="93">
        <v>100</v>
      </c>
      <c r="E16" s="73">
        <v>103</v>
      </c>
      <c r="F16" s="22">
        <f t="shared" si="0"/>
        <v>1</v>
      </c>
      <c r="G16" s="33">
        <f t="shared" si="0"/>
        <v>1</v>
      </c>
      <c r="H16" s="93">
        <v>121</v>
      </c>
      <c r="I16" s="73">
        <v>125</v>
      </c>
      <c r="J16" s="22">
        <f t="shared" si="1"/>
        <v>-20</v>
      </c>
      <c r="K16" s="34">
        <f t="shared" si="1"/>
        <v>-21</v>
      </c>
      <c r="L16" s="161">
        <f t="shared" si="2"/>
        <v>-0.16800000000000001</v>
      </c>
      <c r="M16" s="35">
        <f t="shared" si="3"/>
        <v>7.1724137931034479E-2</v>
      </c>
      <c r="N16" s="162">
        <v>1</v>
      </c>
    </row>
    <row r="17" spans="1:14" ht="14.25" x14ac:dyDescent="0.15">
      <c r="A17" s="179" t="s">
        <v>145</v>
      </c>
      <c r="B17" s="93"/>
      <c r="C17" s="73"/>
      <c r="D17" s="93"/>
      <c r="E17" s="73"/>
      <c r="F17" s="22">
        <f t="shared" si="0"/>
        <v>0</v>
      </c>
      <c r="G17" s="33">
        <f t="shared" si="0"/>
        <v>0</v>
      </c>
      <c r="H17" s="93"/>
      <c r="I17" s="73"/>
      <c r="J17" s="22">
        <f t="shared" si="1"/>
        <v>0</v>
      </c>
      <c r="K17" s="34">
        <f t="shared" si="1"/>
        <v>0</v>
      </c>
      <c r="L17" s="161">
        <f t="shared" si="2"/>
        <v>0</v>
      </c>
      <c r="M17" s="35">
        <f t="shared" si="3"/>
        <v>0</v>
      </c>
      <c r="N17" s="162">
        <v>5</v>
      </c>
    </row>
    <row r="18" spans="1:14" ht="14.25" x14ac:dyDescent="0.15">
      <c r="A18" s="181" t="s">
        <v>146</v>
      </c>
      <c r="B18" s="93">
        <v>1</v>
      </c>
      <c r="C18" s="73">
        <v>1</v>
      </c>
      <c r="D18" s="93">
        <v>1</v>
      </c>
      <c r="E18" s="73">
        <v>1</v>
      </c>
      <c r="F18" s="22">
        <f t="shared" si="0"/>
        <v>0</v>
      </c>
      <c r="G18" s="33">
        <f t="shared" si="0"/>
        <v>0</v>
      </c>
      <c r="H18" s="93">
        <v>1</v>
      </c>
      <c r="I18" s="73">
        <v>1</v>
      </c>
      <c r="J18" s="22">
        <f t="shared" si="1"/>
        <v>0</v>
      </c>
      <c r="K18" s="34">
        <f t="shared" si="1"/>
        <v>0</v>
      </c>
      <c r="L18" s="161">
        <f t="shared" si="2"/>
        <v>0</v>
      </c>
      <c r="M18" s="35">
        <f t="shared" si="3"/>
        <v>6.8965517241379305E-4</v>
      </c>
      <c r="N18" s="162">
        <v>2</v>
      </c>
    </row>
    <row r="19" spans="1:14" ht="14.25" x14ac:dyDescent="0.15">
      <c r="A19" s="179" t="s">
        <v>147</v>
      </c>
      <c r="B19" s="93">
        <v>2</v>
      </c>
      <c r="C19" s="109">
        <v>2</v>
      </c>
      <c r="D19" s="93">
        <v>2</v>
      </c>
      <c r="E19" s="109">
        <v>2</v>
      </c>
      <c r="F19" s="93">
        <f t="shared" si="0"/>
        <v>0</v>
      </c>
      <c r="G19" s="105">
        <f t="shared" si="0"/>
        <v>0</v>
      </c>
      <c r="H19" s="93">
        <v>2</v>
      </c>
      <c r="I19" s="109">
        <v>2</v>
      </c>
      <c r="J19" s="93">
        <v>0</v>
      </c>
      <c r="K19" s="106">
        <v>0</v>
      </c>
      <c r="L19" s="161">
        <f t="shared" si="2"/>
        <v>0</v>
      </c>
      <c r="M19" s="108">
        <f t="shared" si="3"/>
        <v>1.3793103448275861E-3</v>
      </c>
      <c r="N19" s="162">
        <v>2</v>
      </c>
    </row>
    <row r="20" spans="1:14" ht="14.25" x14ac:dyDescent="0.15">
      <c r="A20" s="179" t="s">
        <v>148</v>
      </c>
      <c r="B20" s="93"/>
      <c r="C20" s="73"/>
      <c r="D20" s="93"/>
      <c r="E20" s="73"/>
      <c r="F20" s="22">
        <f t="shared" si="0"/>
        <v>0</v>
      </c>
      <c r="G20" s="33">
        <f t="shared" si="0"/>
        <v>0</v>
      </c>
      <c r="H20" s="93"/>
      <c r="I20" s="73"/>
      <c r="J20" s="22">
        <f t="shared" ref="J20:K30" si="4">B20-H20</f>
        <v>0</v>
      </c>
      <c r="K20" s="34">
        <f t="shared" si="4"/>
        <v>0</v>
      </c>
      <c r="L20" s="161">
        <f t="shared" si="2"/>
        <v>0</v>
      </c>
      <c r="M20" s="35">
        <f t="shared" si="3"/>
        <v>0</v>
      </c>
      <c r="N20" s="162">
        <v>2</v>
      </c>
    </row>
    <row r="21" spans="1:14" ht="14.25" x14ac:dyDescent="0.15">
      <c r="A21" s="179" t="s">
        <v>149</v>
      </c>
      <c r="B21" s="93">
        <v>1</v>
      </c>
      <c r="C21" s="73">
        <v>1</v>
      </c>
      <c r="D21" s="93">
        <v>1</v>
      </c>
      <c r="E21" s="73">
        <v>1</v>
      </c>
      <c r="F21" s="22">
        <f t="shared" si="0"/>
        <v>0</v>
      </c>
      <c r="G21" s="33">
        <f t="shared" si="0"/>
        <v>0</v>
      </c>
      <c r="H21" s="93">
        <v>1</v>
      </c>
      <c r="I21" s="73">
        <v>1</v>
      </c>
      <c r="J21" s="22">
        <f t="shared" si="4"/>
        <v>0</v>
      </c>
      <c r="K21" s="34">
        <f t="shared" si="4"/>
        <v>0</v>
      </c>
      <c r="L21" s="161">
        <f t="shared" si="2"/>
        <v>0</v>
      </c>
      <c r="M21" s="35">
        <f t="shared" si="3"/>
        <v>6.8965517241379305E-4</v>
      </c>
      <c r="N21" s="162">
        <v>3</v>
      </c>
    </row>
    <row r="22" spans="1:14" ht="14.25" x14ac:dyDescent="0.15">
      <c r="A22" s="179" t="s">
        <v>150</v>
      </c>
      <c r="B22" s="93">
        <v>11</v>
      </c>
      <c r="C22" s="73">
        <v>11</v>
      </c>
      <c r="D22" s="93">
        <v>11</v>
      </c>
      <c r="E22" s="73">
        <v>11</v>
      </c>
      <c r="F22" s="37">
        <f t="shared" si="0"/>
        <v>0</v>
      </c>
      <c r="G22" s="33">
        <f t="shared" si="0"/>
        <v>0</v>
      </c>
      <c r="H22" s="93">
        <v>8</v>
      </c>
      <c r="I22" s="73">
        <v>8</v>
      </c>
      <c r="J22" s="37">
        <f t="shared" si="4"/>
        <v>3</v>
      </c>
      <c r="K22" s="38">
        <f t="shared" si="4"/>
        <v>3</v>
      </c>
      <c r="L22" s="161">
        <f t="shared" si="2"/>
        <v>0.375</v>
      </c>
      <c r="M22" s="39">
        <f t="shared" si="3"/>
        <v>7.5862068965517242E-3</v>
      </c>
      <c r="N22" s="162">
        <v>1</v>
      </c>
    </row>
    <row r="23" spans="1:14" ht="14.25" x14ac:dyDescent="0.15">
      <c r="A23" s="181" t="s">
        <v>151</v>
      </c>
      <c r="B23" s="22">
        <v>69</v>
      </c>
      <c r="C23" s="73">
        <v>69</v>
      </c>
      <c r="D23" s="22">
        <v>52</v>
      </c>
      <c r="E23" s="73">
        <v>52</v>
      </c>
      <c r="F23" s="37">
        <f t="shared" si="0"/>
        <v>17</v>
      </c>
      <c r="G23" s="40">
        <f t="shared" si="0"/>
        <v>17</v>
      </c>
      <c r="H23" s="22">
        <v>41</v>
      </c>
      <c r="I23" s="73">
        <v>41</v>
      </c>
      <c r="J23" s="37">
        <f t="shared" si="4"/>
        <v>28</v>
      </c>
      <c r="K23" s="38">
        <f t="shared" si="4"/>
        <v>28</v>
      </c>
      <c r="L23" s="161">
        <f t="shared" si="2"/>
        <v>0.68292682926829273</v>
      </c>
      <c r="M23" s="39">
        <f t="shared" si="3"/>
        <v>4.7586206896551721E-2</v>
      </c>
      <c r="N23" s="162">
        <v>1</v>
      </c>
    </row>
    <row r="24" spans="1:14" ht="14.25" x14ac:dyDescent="0.15">
      <c r="A24" s="179" t="s">
        <v>152</v>
      </c>
      <c r="B24" s="22">
        <v>1</v>
      </c>
      <c r="C24" s="73">
        <v>1</v>
      </c>
      <c r="D24" s="22">
        <v>1</v>
      </c>
      <c r="E24" s="73">
        <v>1</v>
      </c>
      <c r="F24" s="22">
        <f t="shared" si="0"/>
        <v>0</v>
      </c>
      <c r="G24" s="33">
        <f t="shared" si="0"/>
        <v>0</v>
      </c>
      <c r="H24" s="22">
        <v>1</v>
      </c>
      <c r="I24" s="73">
        <v>1</v>
      </c>
      <c r="J24" s="22">
        <f t="shared" si="4"/>
        <v>0</v>
      </c>
      <c r="K24" s="34">
        <f t="shared" si="4"/>
        <v>0</v>
      </c>
      <c r="L24" s="161">
        <f t="shared" si="2"/>
        <v>0</v>
      </c>
      <c r="M24" s="35">
        <f t="shared" si="3"/>
        <v>6.8965517241379305E-4</v>
      </c>
      <c r="N24" s="162">
        <v>1</v>
      </c>
    </row>
    <row r="25" spans="1:14" ht="14.25" x14ac:dyDescent="0.15">
      <c r="A25" s="179" t="s">
        <v>153</v>
      </c>
      <c r="B25" s="93"/>
      <c r="C25" s="73"/>
      <c r="D25" s="93"/>
      <c r="E25" s="73"/>
      <c r="F25" s="22">
        <f t="shared" si="0"/>
        <v>0</v>
      </c>
      <c r="G25" s="33">
        <f t="shared" si="0"/>
        <v>0</v>
      </c>
      <c r="H25" s="93"/>
      <c r="I25" s="73"/>
      <c r="J25" s="22">
        <f t="shared" si="4"/>
        <v>0</v>
      </c>
      <c r="K25" s="34">
        <f t="shared" si="4"/>
        <v>0</v>
      </c>
      <c r="L25" s="161">
        <f t="shared" si="2"/>
        <v>0</v>
      </c>
      <c r="M25" s="35">
        <f t="shared" si="3"/>
        <v>0</v>
      </c>
      <c r="N25" s="162">
        <v>2</v>
      </c>
    </row>
    <row r="26" spans="1:14" ht="14.25" x14ac:dyDescent="0.15">
      <c r="A26" s="179" t="s">
        <v>68</v>
      </c>
      <c r="B26" s="93">
        <v>1</v>
      </c>
      <c r="C26" s="73">
        <v>1</v>
      </c>
      <c r="D26" s="93">
        <v>1</v>
      </c>
      <c r="E26" s="73">
        <v>1</v>
      </c>
      <c r="F26" s="22">
        <f t="shared" si="0"/>
        <v>0</v>
      </c>
      <c r="G26" s="33">
        <f t="shared" si="0"/>
        <v>0</v>
      </c>
      <c r="H26" s="93">
        <v>1</v>
      </c>
      <c r="I26" s="73">
        <v>1</v>
      </c>
      <c r="J26" s="22">
        <f t="shared" si="4"/>
        <v>0</v>
      </c>
      <c r="K26" s="34">
        <f t="shared" si="4"/>
        <v>0</v>
      </c>
      <c r="L26" s="161">
        <f t="shared" si="2"/>
        <v>0</v>
      </c>
      <c r="M26" s="35">
        <f t="shared" si="3"/>
        <v>6.8965517241379305E-4</v>
      </c>
      <c r="N26" s="162">
        <v>4</v>
      </c>
    </row>
    <row r="27" spans="1:14" ht="14.25" x14ac:dyDescent="0.15">
      <c r="A27" s="179" t="s">
        <v>154</v>
      </c>
      <c r="B27" s="22">
        <v>6</v>
      </c>
      <c r="C27" s="73">
        <v>6</v>
      </c>
      <c r="D27" s="22">
        <v>6</v>
      </c>
      <c r="E27" s="73">
        <v>6</v>
      </c>
      <c r="F27" s="22">
        <f t="shared" si="0"/>
        <v>0</v>
      </c>
      <c r="G27" s="33">
        <f t="shared" si="0"/>
        <v>0</v>
      </c>
      <c r="H27" s="22">
        <v>7</v>
      </c>
      <c r="I27" s="73">
        <v>7</v>
      </c>
      <c r="J27" s="22">
        <f t="shared" si="4"/>
        <v>-1</v>
      </c>
      <c r="K27" s="34">
        <f t="shared" si="4"/>
        <v>-1</v>
      </c>
      <c r="L27" s="161">
        <f t="shared" si="2"/>
        <v>-0.14285714285714285</v>
      </c>
      <c r="M27" s="35">
        <f t="shared" si="3"/>
        <v>4.1379310344827587E-3</v>
      </c>
      <c r="N27" s="162">
        <v>1</v>
      </c>
    </row>
    <row r="28" spans="1:14" ht="14.25" x14ac:dyDescent="0.15">
      <c r="A28" s="179" t="s">
        <v>155</v>
      </c>
      <c r="B28" s="93">
        <v>110</v>
      </c>
      <c r="C28" s="109">
        <v>124</v>
      </c>
      <c r="D28" s="93">
        <v>111</v>
      </c>
      <c r="E28" s="109">
        <v>125</v>
      </c>
      <c r="F28" s="93">
        <f t="shared" si="0"/>
        <v>-1</v>
      </c>
      <c r="G28" s="105">
        <f t="shared" si="0"/>
        <v>-1</v>
      </c>
      <c r="H28" s="93">
        <v>109</v>
      </c>
      <c r="I28" s="109">
        <v>119</v>
      </c>
      <c r="J28" s="93">
        <f t="shared" si="4"/>
        <v>1</v>
      </c>
      <c r="K28" s="106">
        <f t="shared" si="4"/>
        <v>5</v>
      </c>
      <c r="L28" s="161">
        <f t="shared" si="2"/>
        <v>4.2016806722689079E-2</v>
      </c>
      <c r="M28" s="108">
        <f t="shared" si="3"/>
        <v>8.5517241379310341E-2</v>
      </c>
      <c r="N28" s="162">
        <v>1</v>
      </c>
    </row>
    <row r="29" spans="1:14" ht="14.25" x14ac:dyDescent="0.15">
      <c r="A29" s="179" t="s">
        <v>156</v>
      </c>
      <c r="B29" s="22">
        <v>5</v>
      </c>
      <c r="C29" s="73">
        <v>5</v>
      </c>
      <c r="D29" s="22">
        <v>5</v>
      </c>
      <c r="E29" s="73">
        <v>5</v>
      </c>
      <c r="F29" s="22">
        <f t="shared" si="0"/>
        <v>0</v>
      </c>
      <c r="G29" s="33">
        <f t="shared" si="0"/>
        <v>0</v>
      </c>
      <c r="H29" s="22">
        <v>5</v>
      </c>
      <c r="I29" s="73">
        <v>5</v>
      </c>
      <c r="J29" s="22">
        <f t="shared" si="4"/>
        <v>0</v>
      </c>
      <c r="K29" s="34">
        <f t="shared" si="4"/>
        <v>0</v>
      </c>
      <c r="L29" s="161">
        <f t="shared" si="2"/>
        <v>0</v>
      </c>
      <c r="M29" s="35">
        <f t="shared" si="3"/>
        <v>3.4482758620689655E-3</v>
      </c>
      <c r="N29" s="162">
        <v>1</v>
      </c>
    </row>
    <row r="30" spans="1:14" ht="14.25" x14ac:dyDescent="0.15">
      <c r="A30" s="179" t="s">
        <v>157</v>
      </c>
      <c r="B30" s="22">
        <v>1</v>
      </c>
      <c r="C30" s="73">
        <v>1</v>
      </c>
      <c r="D30" s="22">
        <v>1</v>
      </c>
      <c r="E30" s="73">
        <v>1</v>
      </c>
      <c r="F30" s="22">
        <f t="shared" si="0"/>
        <v>0</v>
      </c>
      <c r="G30" s="33">
        <f t="shared" si="0"/>
        <v>0</v>
      </c>
      <c r="H30" s="22">
        <v>1</v>
      </c>
      <c r="I30" s="73">
        <v>1</v>
      </c>
      <c r="J30" s="22">
        <f t="shared" si="4"/>
        <v>0</v>
      </c>
      <c r="K30" s="34">
        <f t="shared" si="4"/>
        <v>0</v>
      </c>
      <c r="L30" s="161">
        <f t="shared" si="2"/>
        <v>0</v>
      </c>
      <c r="M30" s="35">
        <f t="shared" si="3"/>
        <v>6.8965517241379305E-4</v>
      </c>
      <c r="N30" s="162">
        <v>5</v>
      </c>
    </row>
    <row r="31" spans="1:14" ht="14.25" x14ac:dyDescent="0.15">
      <c r="A31" s="179" t="s">
        <v>158</v>
      </c>
      <c r="B31" s="22"/>
      <c r="C31" s="73"/>
      <c r="D31" s="22"/>
      <c r="E31" s="73"/>
      <c r="F31" s="22">
        <f t="shared" si="0"/>
        <v>0</v>
      </c>
      <c r="G31" s="33">
        <f t="shared" si="0"/>
        <v>0</v>
      </c>
      <c r="H31" s="22"/>
      <c r="I31" s="73"/>
      <c r="J31" s="37">
        <v>0</v>
      </c>
      <c r="K31" s="38">
        <v>0</v>
      </c>
      <c r="L31" s="161">
        <f t="shared" si="2"/>
        <v>0</v>
      </c>
      <c r="M31" s="39">
        <f t="shared" si="3"/>
        <v>0</v>
      </c>
      <c r="N31" s="162">
        <v>1</v>
      </c>
    </row>
    <row r="32" spans="1:14" ht="14.25" x14ac:dyDescent="0.15">
      <c r="A32" s="179" t="s">
        <v>159</v>
      </c>
      <c r="B32" s="93">
        <v>6</v>
      </c>
      <c r="C32" s="73">
        <v>15</v>
      </c>
      <c r="D32" s="93">
        <v>6</v>
      </c>
      <c r="E32" s="73">
        <v>15</v>
      </c>
      <c r="F32" s="22">
        <f t="shared" si="0"/>
        <v>0</v>
      </c>
      <c r="G32" s="33">
        <f t="shared" si="0"/>
        <v>0</v>
      </c>
      <c r="H32" s="93">
        <v>5</v>
      </c>
      <c r="I32" s="73">
        <v>12</v>
      </c>
      <c r="J32" s="22">
        <f t="shared" ref="J32:K55" si="5">B32-H32</f>
        <v>1</v>
      </c>
      <c r="K32" s="34">
        <f t="shared" si="5"/>
        <v>3</v>
      </c>
      <c r="L32" s="161">
        <f t="shared" si="2"/>
        <v>0.25</v>
      </c>
      <c r="M32" s="35">
        <f t="shared" si="3"/>
        <v>1.0344827586206896E-2</v>
      </c>
      <c r="N32" s="162">
        <v>1</v>
      </c>
    </row>
    <row r="33" spans="1:14" ht="14.25" x14ac:dyDescent="0.15">
      <c r="A33" s="180" t="s">
        <v>160</v>
      </c>
      <c r="B33" s="93">
        <v>1</v>
      </c>
      <c r="C33" s="73">
        <v>1</v>
      </c>
      <c r="D33" s="93">
        <v>1</v>
      </c>
      <c r="E33" s="73">
        <v>1</v>
      </c>
      <c r="F33" s="22">
        <f t="shared" si="0"/>
        <v>0</v>
      </c>
      <c r="G33" s="41">
        <f t="shared" si="0"/>
        <v>0</v>
      </c>
      <c r="H33" s="93">
        <v>1</v>
      </c>
      <c r="I33" s="73">
        <v>1</v>
      </c>
      <c r="J33" s="22">
        <f t="shared" si="5"/>
        <v>0</v>
      </c>
      <c r="K33" s="34">
        <f t="shared" si="5"/>
        <v>0</v>
      </c>
      <c r="L33" s="161">
        <f t="shared" si="2"/>
        <v>0</v>
      </c>
      <c r="M33" s="35">
        <f t="shared" si="3"/>
        <v>6.8965517241379305E-4</v>
      </c>
      <c r="N33" s="162">
        <v>6</v>
      </c>
    </row>
    <row r="34" spans="1:14" ht="14.25" x14ac:dyDescent="0.15">
      <c r="A34" s="181" t="s">
        <v>161</v>
      </c>
      <c r="B34" s="93"/>
      <c r="C34" s="73"/>
      <c r="D34" s="93"/>
      <c r="E34" s="73"/>
      <c r="F34" s="22">
        <f t="shared" ref="F34:G55" si="6">B34-D34</f>
        <v>0</v>
      </c>
      <c r="G34" s="36">
        <f t="shared" si="6"/>
        <v>0</v>
      </c>
      <c r="H34" s="93"/>
      <c r="I34" s="73"/>
      <c r="J34" s="22">
        <f t="shared" si="5"/>
        <v>0</v>
      </c>
      <c r="K34" s="34">
        <f t="shared" si="5"/>
        <v>0</v>
      </c>
      <c r="L34" s="161">
        <f t="shared" si="2"/>
        <v>0</v>
      </c>
      <c r="M34" s="35">
        <f t="shared" si="3"/>
        <v>0</v>
      </c>
      <c r="N34" s="162">
        <v>5</v>
      </c>
    </row>
    <row r="35" spans="1:14" ht="14.25" x14ac:dyDescent="0.15">
      <c r="A35" s="179" t="s">
        <v>162</v>
      </c>
      <c r="B35" s="93">
        <v>22</v>
      </c>
      <c r="C35" s="73">
        <v>35</v>
      </c>
      <c r="D35" s="93">
        <v>20</v>
      </c>
      <c r="E35" s="73">
        <v>33</v>
      </c>
      <c r="F35" s="22">
        <f t="shared" si="6"/>
        <v>2</v>
      </c>
      <c r="G35" s="36">
        <f t="shared" si="6"/>
        <v>2</v>
      </c>
      <c r="H35" s="93">
        <v>21</v>
      </c>
      <c r="I35" s="73">
        <v>30</v>
      </c>
      <c r="J35" s="22">
        <f t="shared" si="5"/>
        <v>1</v>
      </c>
      <c r="K35" s="34">
        <f t="shared" si="5"/>
        <v>5</v>
      </c>
      <c r="L35" s="161">
        <f t="shared" si="2"/>
        <v>0.16666666666666666</v>
      </c>
      <c r="M35" s="35">
        <f t="shared" si="3"/>
        <v>2.4137931034482758E-2</v>
      </c>
      <c r="N35" s="162">
        <v>1</v>
      </c>
    </row>
    <row r="36" spans="1:14" ht="14.25" x14ac:dyDescent="0.15">
      <c r="A36" s="179" t="s">
        <v>163</v>
      </c>
      <c r="B36" s="93">
        <v>1</v>
      </c>
      <c r="C36" s="73">
        <v>5</v>
      </c>
      <c r="D36" s="93">
        <v>1</v>
      </c>
      <c r="E36" s="73">
        <v>5</v>
      </c>
      <c r="F36" s="22">
        <f t="shared" si="6"/>
        <v>0</v>
      </c>
      <c r="G36" s="36">
        <f t="shared" si="6"/>
        <v>0</v>
      </c>
      <c r="H36" s="93"/>
      <c r="I36" s="73">
        <v>4</v>
      </c>
      <c r="J36" s="22">
        <f t="shared" si="5"/>
        <v>1</v>
      </c>
      <c r="K36" s="34">
        <f t="shared" si="5"/>
        <v>1</v>
      </c>
      <c r="L36" s="161">
        <f t="shared" si="2"/>
        <v>0.25</v>
      </c>
      <c r="M36" s="35">
        <f t="shared" si="3"/>
        <v>3.4482758620689655E-3</v>
      </c>
      <c r="N36" s="162">
        <v>5</v>
      </c>
    </row>
    <row r="37" spans="1:14" ht="14.25" x14ac:dyDescent="0.15">
      <c r="A37" s="179" t="s">
        <v>164</v>
      </c>
      <c r="B37" s="22">
        <v>3</v>
      </c>
      <c r="C37" s="73">
        <v>3</v>
      </c>
      <c r="D37" s="22">
        <v>3</v>
      </c>
      <c r="E37" s="73">
        <v>3</v>
      </c>
      <c r="F37" s="22">
        <f t="shared" si="6"/>
        <v>0</v>
      </c>
      <c r="G37" s="36">
        <f t="shared" si="6"/>
        <v>0</v>
      </c>
      <c r="H37" s="22">
        <v>1</v>
      </c>
      <c r="I37" s="73">
        <v>1</v>
      </c>
      <c r="J37" s="22">
        <f t="shared" si="5"/>
        <v>2</v>
      </c>
      <c r="K37" s="34">
        <f t="shared" si="5"/>
        <v>2</v>
      </c>
      <c r="L37" s="161">
        <f t="shared" si="2"/>
        <v>2</v>
      </c>
      <c r="M37" s="35">
        <f t="shared" si="3"/>
        <v>2.0689655172413794E-3</v>
      </c>
      <c r="N37" s="162">
        <v>5</v>
      </c>
    </row>
    <row r="38" spans="1:14" ht="14.25" x14ac:dyDescent="0.15">
      <c r="A38" s="182" t="s">
        <v>165</v>
      </c>
      <c r="B38" s="93">
        <v>265</v>
      </c>
      <c r="C38" s="72">
        <v>327</v>
      </c>
      <c r="D38" s="93">
        <v>263</v>
      </c>
      <c r="E38" s="72">
        <v>320</v>
      </c>
      <c r="F38" s="22">
        <f t="shared" si="6"/>
        <v>2</v>
      </c>
      <c r="G38" s="36">
        <f t="shared" si="6"/>
        <v>7</v>
      </c>
      <c r="H38" s="93">
        <v>262</v>
      </c>
      <c r="I38" s="72">
        <v>311</v>
      </c>
      <c r="J38" s="22">
        <f t="shared" si="5"/>
        <v>3</v>
      </c>
      <c r="K38" s="34">
        <f t="shared" si="5"/>
        <v>16</v>
      </c>
      <c r="L38" s="161">
        <f t="shared" si="2"/>
        <v>5.1446945337620578E-2</v>
      </c>
      <c r="M38" s="35">
        <f t="shared" si="3"/>
        <v>0.22551724137931034</v>
      </c>
      <c r="N38" s="162">
        <v>1</v>
      </c>
    </row>
    <row r="39" spans="1:14" ht="14.25" x14ac:dyDescent="0.15">
      <c r="A39" s="179" t="s">
        <v>166</v>
      </c>
      <c r="B39" s="22"/>
      <c r="C39" s="73"/>
      <c r="D39" s="22"/>
      <c r="E39" s="73"/>
      <c r="F39" s="22">
        <f t="shared" si="6"/>
        <v>0</v>
      </c>
      <c r="G39" s="36">
        <f t="shared" si="6"/>
        <v>0</v>
      </c>
      <c r="H39" s="22"/>
      <c r="I39" s="73"/>
      <c r="J39" s="22">
        <f t="shared" si="5"/>
        <v>0</v>
      </c>
      <c r="K39" s="34">
        <f t="shared" si="5"/>
        <v>0</v>
      </c>
      <c r="L39" s="161">
        <f t="shared" si="2"/>
        <v>0</v>
      </c>
      <c r="M39" s="35">
        <f t="shared" si="3"/>
        <v>0</v>
      </c>
      <c r="N39" s="162">
        <v>2</v>
      </c>
    </row>
    <row r="40" spans="1:14" ht="14.25" x14ac:dyDescent="0.15">
      <c r="A40" s="183" t="s">
        <v>167</v>
      </c>
      <c r="B40" s="93">
        <v>1</v>
      </c>
      <c r="C40" s="73">
        <v>1</v>
      </c>
      <c r="D40" s="93">
        <v>1</v>
      </c>
      <c r="E40" s="73">
        <v>1</v>
      </c>
      <c r="F40" s="22">
        <f t="shared" si="6"/>
        <v>0</v>
      </c>
      <c r="G40" s="36">
        <f t="shared" si="6"/>
        <v>0</v>
      </c>
      <c r="H40" s="93">
        <v>1</v>
      </c>
      <c r="I40" s="73">
        <v>1</v>
      </c>
      <c r="J40" s="22">
        <f t="shared" si="5"/>
        <v>0</v>
      </c>
      <c r="K40" s="34">
        <f t="shared" si="5"/>
        <v>0</v>
      </c>
      <c r="L40" s="161">
        <f t="shared" si="2"/>
        <v>0</v>
      </c>
      <c r="M40" s="35">
        <f t="shared" si="3"/>
        <v>6.8965517241379305E-4</v>
      </c>
      <c r="N40" s="162">
        <v>2</v>
      </c>
    </row>
    <row r="41" spans="1:14" ht="14.25" x14ac:dyDescent="0.15">
      <c r="A41" s="183" t="s">
        <v>168</v>
      </c>
      <c r="B41" s="93"/>
      <c r="C41" s="73"/>
      <c r="D41" s="93"/>
      <c r="E41" s="73"/>
      <c r="F41" s="22">
        <f t="shared" si="6"/>
        <v>0</v>
      </c>
      <c r="G41" s="36">
        <f t="shared" si="6"/>
        <v>0</v>
      </c>
      <c r="H41" s="93"/>
      <c r="I41" s="73"/>
      <c r="J41" s="22">
        <f t="shared" si="5"/>
        <v>0</v>
      </c>
      <c r="K41" s="34">
        <f t="shared" si="5"/>
        <v>0</v>
      </c>
      <c r="L41" s="161">
        <f t="shared" si="2"/>
        <v>0</v>
      </c>
      <c r="M41" s="35">
        <f t="shared" si="3"/>
        <v>0</v>
      </c>
      <c r="N41" s="162">
        <v>2</v>
      </c>
    </row>
    <row r="42" spans="1:14" ht="14.25" x14ac:dyDescent="0.15">
      <c r="A42" s="183" t="s">
        <v>72</v>
      </c>
      <c r="B42" s="22"/>
      <c r="C42" s="73"/>
      <c r="D42" s="22"/>
      <c r="E42" s="73"/>
      <c r="F42" s="22">
        <f t="shared" si="6"/>
        <v>0</v>
      </c>
      <c r="G42" s="36">
        <f t="shared" si="6"/>
        <v>0</v>
      </c>
      <c r="H42" s="22">
        <v>1</v>
      </c>
      <c r="I42" s="73">
        <v>1</v>
      </c>
      <c r="J42" s="22">
        <f t="shared" si="5"/>
        <v>-1</v>
      </c>
      <c r="K42" s="34">
        <f t="shared" si="5"/>
        <v>-1</v>
      </c>
      <c r="L42" s="161">
        <f t="shared" si="2"/>
        <v>-1</v>
      </c>
      <c r="M42" s="35">
        <f t="shared" si="3"/>
        <v>0</v>
      </c>
      <c r="N42" s="162">
        <v>2</v>
      </c>
    </row>
    <row r="43" spans="1:14" ht="14.25" x14ac:dyDescent="0.15">
      <c r="A43" s="181" t="s">
        <v>169</v>
      </c>
      <c r="B43" s="93">
        <v>1</v>
      </c>
      <c r="C43" s="72">
        <v>1</v>
      </c>
      <c r="D43" s="93">
        <v>1</v>
      </c>
      <c r="E43" s="72">
        <v>1</v>
      </c>
      <c r="F43" s="22">
        <f t="shared" si="6"/>
        <v>0</v>
      </c>
      <c r="G43" s="33">
        <f t="shared" si="6"/>
        <v>0</v>
      </c>
      <c r="H43" s="93">
        <v>1</v>
      </c>
      <c r="I43" s="72">
        <v>1</v>
      </c>
      <c r="J43" s="22">
        <f t="shared" si="5"/>
        <v>0</v>
      </c>
      <c r="K43" s="34">
        <f t="shared" si="5"/>
        <v>0</v>
      </c>
      <c r="L43" s="161">
        <f t="shared" si="2"/>
        <v>0</v>
      </c>
      <c r="M43" s="35">
        <f t="shared" si="3"/>
        <v>6.8965517241379305E-4</v>
      </c>
      <c r="N43" s="162">
        <v>2</v>
      </c>
    </row>
    <row r="44" spans="1:14" ht="14.25" x14ac:dyDescent="0.15">
      <c r="A44" s="179" t="s">
        <v>170</v>
      </c>
      <c r="B44" s="22"/>
      <c r="C44" s="72"/>
      <c r="D44" s="22"/>
      <c r="E44" s="72"/>
      <c r="F44" s="22">
        <f t="shared" si="6"/>
        <v>0</v>
      </c>
      <c r="G44" s="33">
        <f t="shared" si="6"/>
        <v>0</v>
      </c>
      <c r="H44" s="22"/>
      <c r="I44" s="72"/>
      <c r="J44" s="22">
        <f t="shared" si="5"/>
        <v>0</v>
      </c>
      <c r="K44" s="34">
        <f t="shared" si="5"/>
        <v>0</v>
      </c>
      <c r="L44" s="161">
        <f t="shared" si="2"/>
        <v>0</v>
      </c>
      <c r="M44" s="35">
        <f t="shared" si="3"/>
        <v>0</v>
      </c>
      <c r="N44" s="162">
        <v>2</v>
      </c>
    </row>
    <row r="45" spans="1:14" ht="14.25" x14ac:dyDescent="0.15">
      <c r="A45" s="181" t="s">
        <v>171</v>
      </c>
      <c r="B45" s="22"/>
      <c r="C45" s="72"/>
      <c r="D45" s="22"/>
      <c r="E45" s="72"/>
      <c r="F45" s="77">
        <f t="shared" si="6"/>
        <v>0</v>
      </c>
      <c r="G45" s="33">
        <f t="shared" si="6"/>
        <v>0</v>
      </c>
      <c r="H45" s="22"/>
      <c r="I45" s="72"/>
      <c r="J45" s="22">
        <f t="shared" si="5"/>
        <v>0</v>
      </c>
      <c r="K45" s="34">
        <f t="shared" si="5"/>
        <v>0</v>
      </c>
      <c r="L45" s="161">
        <f t="shared" si="2"/>
        <v>0</v>
      </c>
      <c r="M45" s="35">
        <f t="shared" si="3"/>
        <v>0</v>
      </c>
      <c r="N45" s="162">
        <v>1</v>
      </c>
    </row>
    <row r="46" spans="1:14" ht="14.25" x14ac:dyDescent="0.15">
      <c r="A46" s="179" t="s">
        <v>172</v>
      </c>
      <c r="B46" s="22">
        <v>24</v>
      </c>
      <c r="C46" s="72">
        <v>26</v>
      </c>
      <c r="D46" s="22">
        <v>24</v>
      </c>
      <c r="E46" s="72">
        <v>26</v>
      </c>
      <c r="F46" s="77">
        <f t="shared" si="6"/>
        <v>0</v>
      </c>
      <c r="G46" s="33">
        <f t="shared" si="6"/>
        <v>0</v>
      </c>
      <c r="H46" s="22">
        <v>22</v>
      </c>
      <c r="I46" s="72">
        <v>23</v>
      </c>
      <c r="J46" s="22">
        <f t="shared" si="5"/>
        <v>2</v>
      </c>
      <c r="K46" s="34">
        <f t="shared" si="5"/>
        <v>3</v>
      </c>
      <c r="L46" s="161">
        <f t="shared" si="2"/>
        <v>0.13043478260869565</v>
      </c>
      <c r="M46" s="35">
        <f t="shared" si="3"/>
        <v>1.793103448275862E-2</v>
      </c>
      <c r="N46" s="162">
        <v>1</v>
      </c>
    </row>
    <row r="47" spans="1:14" ht="14.25" x14ac:dyDescent="0.15">
      <c r="A47" s="184" t="s">
        <v>173</v>
      </c>
      <c r="B47" s="22">
        <v>1</v>
      </c>
      <c r="C47" s="72">
        <v>1</v>
      </c>
      <c r="D47" s="22">
        <v>1</v>
      </c>
      <c r="E47" s="72">
        <v>1</v>
      </c>
      <c r="F47" s="79">
        <f t="shared" si="6"/>
        <v>0</v>
      </c>
      <c r="G47" s="30">
        <f t="shared" si="6"/>
        <v>0</v>
      </c>
      <c r="H47" s="22"/>
      <c r="I47" s="72"/>
      <c r="J47" s="22">
        <f t="shared" si="5"/>
        <v>1</v>
      </c>
      <c r="K47" s="34">
        <f t="shared" si="5"/>
        <v>1</v>
      </c>
      <c r="L47" s="161">
        <f t="shared" si="2"/>
        <v>0</v>
      </c>
      <c r="M47" s="35">
        <f t="shared" si="3"/>
        <v>6.8965517241379305E-4</v>
      </c>
      <c r="N47" s="162">
        <v>3</v>
      </c>
    </row>
    <row r="48" spans="1:14" ht="14.25" x14ac:dyDescent="0.15">
      <c r="A48" s="179" t="s">
        <v>174</v>
      </c>
      <c r="B48" s="22">
        <v>7</v>
      </c>
      <c r="C48" s="73">
        <v>7</v>
      </c>
      <c r="D48" s="22">
        <v>6</v>
      </c>
      <c r="E48" s="73">
        <v>6</v>
      </c>
      <c r="F48" s="77">
        <f t="shared" si="6"/>
        <v>1</v>
      </c>
      <c r="G48" s="33">
        <f t="shared" si="6"/>
        <v>1</v>
      </c>
      <c r="H48" s="22">
        <v>6</v>
      </c>
      <c r="I48" s="73">
        <v>6</v>
      </c>
      <c r="J48" s="21">
        <f t="shared" si="5"/>
        <v>1</v>
      </c>
      <c r="K48" s="34">
        <f t="shared" si="5"/>
        <v>1</v>
      </c>
      <c r="L48" s="161">
        <f t="shared" si="2"/>
        <v>0.16666666666666666</v>
      </c>
      <c r="M48" s="35">
        <f t="shared" si="3"/>
        <v>4.827586206896552E-3</v>
      </c>
      <c r="N48" s="162">
        <v>2</v>
      </c>
    </row>
    <row r="49" spans="1:14" ht="14.25" x14ac:dyDescent="0.15">
      <c r="A49" s="179" t="s">
        <v>175</v>
      </c>
      <c r="B49" s="22">
        <v>17</v>
      </c>
      <c r="C49" s="73">
        <v>24</v>
      </c>
      <c r="D49" s="22">
        <v>17</v>
      </c>
      <c r="E49" s="73">
        <v>24</v>
      </c>
      <c r="F49" s="77">
        <f t="shared" si="6"/>
        <v>0</v>
      </c>
      <c r="G49" s="33">
        <f t="shared" si="6"/>
        <v>0</v>
      </c>
      <c r="H49" s="185">
        <v>19</v>
      </c>
      <c r="I49" s="73">
        <v>25</v>
      </c>
      <c r="J49" s="21">
        <f t="shared" si="5"/>
        <v>-2</v>
      </c>
      <c r="K49" s="34">
        <f t="shared" si="5"/>
        <v>-1</v>
      </c>
      <c r="L49" s="161">
        <f t="shared" si="2"/>
        <v>-0.04</v>
      </c>
      <c r="M49" s="35">
        <f t="shared" si="3"/>
        <v>1.6551724137931035E-2</v>
      </c>
      <c r="N49" s="162">
        <v>4</v>
      </c>
    </row>
    <row r="50" spans="1:14" ht="14.25" x14ac:dyDescent="0.15">
      <c r="A50" s="179" t="s">
        <v>176</v>
      </c>
      <c r="B50" s="22"/>
      <c r="C50" s="73"/>
      <c r="D50" s="22"/>
      <c r="E50" s="73"/>
      <c r="F50" s="77">
        <f t="shared" si="6"/>
        <v>0</v>
      </c>
      <c r="G50" s="33">
        <f t="shared" si="6"/>
        <v>0</v>
      </c>
      <c r="H50" s="186"/>
      <c r="I50" s="73"/>
      <c r="J50" s="21">
        <f t="shared" si="5"/>
        <v>0</v>
      </c>
      <c r="K50" s="34">
        <f t="shared" si="5"/>
        <v>0</v>
      </c>
      <c r="L50" s="161">
        <f t="shared" si="2"/>
        <v>0</v>
      </c>
      <c r="M50" s="35">
        <f t="shared" si="3"/>
        <v>0</v>
      </c>
      <c r="N50" s="162">
        <v>2</v>
      </c>
    </row>
    <row r="51" spans="1:14" ht="14.25" x14ac:dyDescent="0.15">
      <c r="A51" s="176" t="s">
        <v>177</v>
      </c>
      <c r="B51" s="22"/>
      <c r="C51" s="73"/>
      <c r="D51" s="22"/>
      <c r="E51" s="73"/>
      <c r="F51" s="77">
        <f t="shared" si="6"/>
        <v>0</v>
      </c>
      <c r="G51" s="33">
        <f t="shared" si="6"/>
        <v>0</v>
      </c>
      <c r="H51" s="186">
        <v>1</v>
      </c>
      <c r="I51" s="73">
        <v>1</v>
      </c>
      <c r="J51" s="21">
        <f t="shared" si="5"/>
        <v>-1</v>
      </c>
      <c r="K51" s="34">
        <f t="shared" si="5"/>
        <v>-1</v>
      </c>
      <c r="L51" s="161">
        <f t="shared" si="2"/>
        <v>-1</v>
      </c>
      <c r="M51" s="35">
        <f t="shared" si="3"/>
        <v>0</v>
      </c>
      <c r="N51" s="162">
        <v>1</v>
      </c>
    </row>
    <row r="52" spans="1:14" ht="14.25" x14ac:dyDescent="0.15">
      <c r="A52" s="179" t="s">
        <v>71</v>
      </c>
      <c r="B52" s="22">
        <v>1</v>
      </c>
      <c r="C52" s="73">
        <v>1</v>
      </c>
      <c r="D52" s="22">
        <v>1</v>
      </c>
      <c r="E52" s="73">
        <v>1</v>
      </c>
      <c r="F52" s="77">
        <f t="shared" si="6"/>
        <v>0</v>
      </c>
      <c r="G52" s="33">
        <f t="shared" si="6"/>
        <v>0</v>
      </c>
      <c r="H52" s="186">
        <v>1</v>
      </c>
      <c r="I52" s="73">
        <v>1</v>
      </c>
      <c r="J52" s="21">
        <f t="shared" si="5"/>
        <v>0</v>
      </c>
      <c r="K52" s="34">
        <f t="shared" si="5"/>
        <v>0</v>
      </c>
      <c r="L52" s="161">
        <f t="shared" si="2"/>
        <v>0</v>
      </c>
      <c r="M52" s="35">
        <f t="shared" si="3"/>
        <v>6.8965517241379305E-4</v>
      </c>
      <c r="N52" s="162">
        <v>5</v>
      </c>
    </row>
    <row r="53" spans="1:14" ht="14.25" x14ac:dyDescent="0.15">
      <c r="A53" s="179" t="s">
        <v>178</v>
      </c>
      <c r="B53" s="22">
        <v>140</v>
      </c>
      <c r="C53" s="73">
        <v>154</v>
      </c>
      <c r="D53" s="22">
        <v>136</v>
      </c>
      <c r="E53" s="73">
        <v>150</v>
      </c>
      <c r="F53" s="77">
        <f t="shared" si="6"/>
        <v>4</v>
      </c>
      <c r="G53" s="33">
        <f t="shared" si="6"/>
        <v>4</v>
      </c>
      <c r="H53" s="186">
        <v>125</v>
      </c>
      <c r="I53" s="73">
        <v>131</v>
      </c>
      <c r="J53" s="21">
        <f t="shared" si="5"/>
        <v>15</v>
      </c>
      <c r="K53" s="34">
        <f t="shared" si="5"/>
        <v>23</v>
      </c>
      <c r="L53" s="161">
        <f t="shared" si="2"/>
        <v>0.17557251908396945</v>
      </c>
      <c r="M53" s="35">
        <f t="shared" si="3"/>
        <v>0.10620689655172413</v>
      </c>
      <c r="N53" s="187">
        <v>1</v>
      </c>
    </row>
    <row r="54" spans="1:14" ht="15" thickBot="1" x14ac:dyDescent="0.2">
      <c r="A54" s="188" t="s">
        <v>88</v>
      </c>
      <c r="B54" s="42">
        <v>1</v>
      </c>
      <c r="C54" s="189">
        <v>1</v>
      </c>
      <c r="D54" s="42">
        <v>1</v>
      </c>
      <c r="E54" s="189">
        <v>1</v>
      </c>
      <c r="F54" s="77">
        <f t="shared" si="6"/>
        <v>0</v>
      </c>
      <c r="G54" s="33">
        <f t="shared" si="6"/>
        <v>0</v>
      </c>
      <c r="H54" s="190">
        <v>1</v>
      </c>
      <c r="I54" s="189">
        <v>1</v>
      </c>
      <c r="J54" s="42">
        <f t="shared" si="5"/>
        <v>0</v>
      </c>
      <c r="K54" s="38">
        <f t="shared" si="5"/>
        <v>0</v>
      </c>
      <c r="L54" s="191">
        <f t="shared" si="2"/>
        <v>0</v>
      </c>
      <c r="M54" s="39">
        <f t="shared" si="3"/>
        <v>6.8965517241379305E-4</v>
      </c>
      <c r="N54" s="192">
        <v>0</v>
      </c>
    </row>
    <row r="55" spans="1:14" ht="15" thickBot="1" x14ac:dyDescent="0.2">
      <c r="A55" s="193" t="s">
        <v>53</v>
      </c>
      <c r="B55" s="43">
        <f>SUM(B4:B54)</f>
        <v>1172</v>
      </c>
      <c r="C55" s="75">
        <f>SUM(C4:C54)</f>
        <v>1450</v>
      </c>
      <c r="D55" s="43">
        <f>SUM(D4:D54)</f>
        <v>1141</v>
      </c>
      <c r="E55" s="75">
        <f>SUM(E4:E54)</f>
        <v>1412</v>
      </c>
      <c r="F55" s="44">
        <f t="shared" si="6"/>
        <v>31</v>
      </c>
      <c r="G55" s="146">
        <f t="shared" si="6"/>
        <v>38</v>
      </c>
      <c r="H55" s="43">
        <f>SUM(H4:H54)</f>
        <v>1103</v>
      </c>
      <c r="I55" s="43">
        <f>SUM(I4:I54)</f>
        <v>1342</v>
      </c>
      <c r="J55" s="44">
        <f t="shared" si="5"/>
        <v>69</v>
      </c>
      <c r="K55" s="45">
        <f t="shared" si="5"/>
        <v>108</v>
      </c>
      <c r="L55" s="194">
        <f t="shared" si="2"/>
        <v>8.0476900149031291E-2</v>
      </c>
      <c r="M55" s="195">
        <f t="shared" si="3"/>
        <v>1</v>
      </c>
      <c r="N55" s="7"/>
    </row>
    <row r="56" spans="1:14" x14ac:dyDescent="0.15">
      <c r="M56" s="196"/>
    </row>
  </sheetData>
  <mergeCells count="33">
    <mergeCell ref="I1:M1"/>
    <mergeCell ref="AG1:AG2"/>
    <mergeCell ref="AH1:AI1"/>
    <mergeCell ref="AJ1:AK1"/>
    <mergeCell ref="AL1:AM1"/>
    <mergeCell ref="AN1:AO1"/>
    <mergeCell ref="Q2:R2"/>
    <mergeCell ref="S2:T2"/>
    <mergeCell ref="U2:V2"/>
    <mergeCell ref="W2:X2"/>
    <mergeCell ref="AP1:AQ1"/>
    <mergeCell ref="AR1:AS1"/>
    <mergeCell ref="AT1:AU1"/>
    <mergeCell ref="AV1:AW1"/>
    <mergeCell ref="B2:C2"/>
    <mergeCell ref="D2:E2"/>
    <mergeCell ref="F2:G2"/>
    <mergeCell ref="H2:I2"/>
    <mergeCell ref="J2:K2"/>
    <mergeCell ref="P2:P3"/>
    <mergeCell ref="Y2:Z2"/>
    <mergeCell ref="AA2:AB2"/>
    <mergeCell ref="AC2:AD2"/>
    <mergeCell ref="AE2:AF2"/>
    <mergeCell ref="AG3:AG4"/>
    <mergeCell ref="AH3:AI3"/>
    <mergeCell ref="AV3:AW3"/>
    <mergeCell ref="AJ3:AK3"/>
    <mergeCell ref="AL3:AM3"/>
    <mergeCell ref="AN3:AO3"/>
    <mergeCell ref="AP3:AQ3"/>
    <mergeCell ref="AR3:AS3"/>
    <mergeCell ref="AT3:AU3"/>
  </mergeCells>
  <phoneticPr fontId="15"/>
  <pageMargins left="0.51181102362204722" right="0.51181102362204722" top="0.55118110236220474" bottom="0.39370078740157483" header="0.31496062992125984" footer="0.31496062992125984"/>
  <pageSetup paperSize="9" scale="98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63</vt:i4>
      </vt:variant>
      <vt:variant>
        <vt:lpstr>名前付き一覧</vt:lpstr>
      </vt:variant>
      <vt:variant>
        <vt:i4>62</vt:i4>
      </vt:variant>
    </vt:vector>
  </HeadingPairs>
  <TitlesOfParts>
    <vt:vector size="125" baseType="lpstr">
      <vt:lpstr>R6.5</vt:lpstr>
      <vt:lpstr>R6.4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R4.3月 </vt:lpstr>
      <vt:lpstr>R4.2月</vt:lpstr>
      <vt:lpstr>R4.1月 </vt:lpstr>
      <vt:lpstr>R3.12月 </vt:lpstr>
      <vt:lpstr>R3.11月</vt:lpstr>
      <vt:lpstr>R3.10月</vt:lpstr>
      <vt:lpstr>R3.9月</vt:lpstr>
      <vt:lpstr>R3.8月</vt:lpstr>
      <vt:lpstr>R3.7月 </vt:lpstr>
      <vt:lpstr>R3.6月</vt:lpstr>
      <vt:lpstr>R3.5月</vt:lpstr>
      <vt:lpstr>R3.4月</vt:lpstr>
      <vt:lpstr>R3.3月</vt:lpstr>
      <vt:lpstr>R3.2月</vt:lpstr>
      <vt:lpstr>R3.1月</vt:lpstr>
      <vt:lpstr>R2.12月 </vt:lpstr>
      <vt:lpstr>R2.11月</vt:lpstr>
      <vt:lpstr>R2.10月</vt:lpstr>
      <vt:lpstr>R2.9月 </vt:lpstr>
      <vt:lpstr>R2.8月</vt:lpstr>
      <vt:lpstr>R2.7月</vt:lpstr>
      <vt:lpstr>R2.6月</vt:lpstr>
      <vt:lpstr>R2.5月</vt:lpstr>
      <vt:lpstr>R2.4月 </vt:lpstr>
      <vt:lpstr>R2.3月</vt:lpstr>
      <vt:lpstr>R2.2月</vt:lpstr>
      <vt:lpstr>R2.1月</vt:lpstr>
      <vt:lpstr>R1.12月</vt:lpstr>
      <vt:lpstr>R1.11月</vt:lpstr>
      <vt:lpstr>R1.10月</vt:lpstr>
      <vt:lpstr>R1.9月 </vt:lpstr>
      <vt:lpstr>R1.8月</vt:lpstr>
      <vt:lpstr>R1.7月</vt:lpstr>
      <vt:lpstr>R1.6月</vt:lpstr>
      <vt:lpstr>R1.5月</vt:lpstr>
      <vt:lpstr>31.4月</vt:lpstr>
      <vt:lpstr>互換性レポート</vt:lpstr>
      <vt:lpstr>'31.4月'!Print_Area</vt:lpstr>
      <vt:lpstr>R1.10月!Print_Area</vt:lpstr>
      <vt:lpstr>R1.11月!Print_Area</vt:lpstr>
      <vt:lpstr>R1.12月!Print_Area</vt:lpstr>
      <vt:lpstr>R1.5月!Print_Area</vt:lpstr>
      <vt:lpstr>R1.6月!Print_Area</vt:lpstr>
      <vt:lpstr>R1.7月!Print_Area</vt:lpstr>
      <vt:lpstr>R1.8月!Print_Area</vt:lpstr>
      <vt:lpstr>'R1.9月 '!Print_Area</vt:lpstr>
      <vt:lpstr>R2.10月!Print_Area</vt:lpstr>
      <vt:lpstr>R2.11月!Print_Area</vt:lpstr>
      <vt:lpstr>'R2.12月 '!Print_Area</vt:lpstr>
      <vt:lpstr>R2.1月!Print_Area</vt:lpstr>
      <vt:lpstr>R2.2月!Print_Area</vt:lpstr>
      <vt:lpstr>R2.3月!Print_Area</vt:lpstr>
      <vt:lpstr>'R2.4月 '!Print_Area</vt:lpstr>
      <vt:lpstr>R2.5月!Print_Area</vt:lpstr>
      <vt:lpstr>R2.6月!Print_Area</vt:lpstr>
      <vt:lpstr>R2.7月!Print_Area</vt:lpstr>
      <vt:lpstr>R2.8月!Print_Area</vt:lpstr>
      <vt:lpstr>'R2.9月 '!Print_Area</vt:lpstr>
      <vt:lpstr>R3.10月!Print_Area</vt:lpstr>
      <vt:lpstr>R3.11月!Print_Area</vt:lpstr>
      <vt:lpstr>'R3.12月 '!Print_Area</vt:lpstr>
      <vt:lpstr>R3.1月!Print_Area</vt:lpstr>
      <vt:lpstr>R3.2月!Print_Area</vt:lpstr>
      <vt:lpstr>R3.3月!Print_Area</vt:lpstr>
      <vt:lpstr>R3.4月!Print_Area</vt:lpstr>
      <vt:lpstr>R3.5月!Print_Area</vt:lpstr>
      <vt:lpstr>R3.6月!Print_Area</vt:lpstr>
      <vt:lpstr>'R3.7月 '!Print_Area</vt:lpstr>
      <vt:lpstr>R3.8月!Print_Area</vt:lpstr>
      <vt:lpstr>R3.9月!Print_Area</vt:lpstr>
      <vt:lpstr>R4.10!Print_Area</vt:lpstr>
      <vt:lpstr>R4.11!Print_Area</vt:lpstr>
      <vt:lpstr>R4.12!Print_Area</vt:lpstr>
      <vt:lpstr>'R4.1月 '!Print_Area</vt:lpstr>
      <vt:lpstr>R4.2月!Print_Area</vt:lpstr>
      <vt:lpstr>'R4.3月 '!Print_Area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R6.2!Print_Area</vt:lpstr>
      <vt:lpstr>R6.3!Print_Area</vt:lpstr>
      <vt:lpstr>R6.4!Print_Area</vt:lpstr>
      <vt:lpstr>R6.5!Print_Area</vt:lpstr>
    </vt:vector>
  </TitlesOfParts>
  <Company>塩尻市役所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塩尻市役所</dc:creator>
  <cp:lastModifiedBy>mt9389</cp:lastModifiedBy>
  <cp:lastPrinted>2024-05-01T04:15:51Z</cp:lastPrinted>
  <dcterms:created xsi:type="dcterms:W3CDTF">1997-12-23T05:54:14Z</dcterms:created>
  <dcterms:modified xsi:type="dcterms:W3CDTF">2024-05-01T06:22:08Z</dcterms:modified>
</cp:coreProperties>
</file>